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1700"/>
  </bookViews>
  <sheets>
    <sheet name="TRANSFER" sheetId="1" r:id="rId1"/>
    <sheet name="ACCT" sheetId="2" state="hidden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6" i="5" l="1"/>
  <c r="F18" i="5" l="1"/>
  <c r="F17" i="5"/>
  <c r="I17" i="1"/>
  <c r="H17" i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K32" i="5"/>
  <c r="K31" i="5"/>
  <c r="M30" i="5"/>
  <c r="F30" i="5"/>
  <c r="K29" i="5"/>
  <c r="D29" i="5"/>
  <c r="K28" i="5"/>
  <c r="D28" i="5"/>
  <c r="K27" i="5"/>
  <c r="D27" i="5"/>
  <c r="K26" i="5"/>
  <c r="D26" i="5"/>
  <c r="K25" i="5"/>
  <c r="D25" i="5"/>
  <c r="K24" i="5"/>
  <c r="D24" i="5"/>
  <c r="K23" i="5"/>
  <c r="D23" i="5"/>
  <c r="K22" i="5"/>
  <c r="D22" i="5"/>
  <c r="K21" i="5"/>
  <c r="D21" i="5"/>
  <c r="K20" i="5"/>
  <c r="D20" i="5"/>
  <c r="K19" i="5"/>
  <c r="D19" i="5"/>
  <c r="K18" i="5"/>
  <c r="D18" i="5"/>
  <c r="K17" i="5"/>
  <c r="D17" i="5"/>
  <c r="D5" i="5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<sst xmlns="http://schemas.openxmlformats.org/spreadsheetml/2006/main" count="1405" uniqueCount="1137">
  <si>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</si>
  <si>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</si>
  <si>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</si>
  <si>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</si>
  <si>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</si>
  <si>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</si>
  <si>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</si>
  <si>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</si>
  <si>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</si>
  <si>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</si>
  <si>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</si>
  <si>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</si>
  <si>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</si>
  <si>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</si>
  <si>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</si>
  <si>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</si>
  <si>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</si>
  <si>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</si>
  <si>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</si>
  <si>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</si>
  <si>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</si>
  <si>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</si>
  <si>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</si>
  <si>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</si>
  <si>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</si>
  <si>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</si>
  <si>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</si>
  <si>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</si>
  <si>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</si>
  <si>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</si>
  <si>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</si>
  <si>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</si>
  <si>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</si>
  <si>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</si>
  <si>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</si>
  <si>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</si>
  <si>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</si>
  <si>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</si>
  <si>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</si>
  <si>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</si>
  <si>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</si>
  <si>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</si>
  <si>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</si>
  <si>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</si>
  <si>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</si>
  <si>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</si>
  <si>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</si>
  <si>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</si>
  <si>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</si>
  <si>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</si>
  <si>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</si>
  <si>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</si>
  <si>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</si>
  <si>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</si>
  <si>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</si>
  <si>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</si>
  <si>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</si>
  <si>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</si>
  <si>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</si>
  <si>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</si>
  <si>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</si>
  <si>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</si>
  <si>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</si>
  <si>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</si>
  <si>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</si>
  <si>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</si>
  <si>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</si>
  <si>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</si>
  <si>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</si>
  <si>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</si>
  <si>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</si>
  <si>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</si>
  <si>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</si>
  <si>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</si>
  <si>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</si>
  <si>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</si>
  <si>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</si>
  <si>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</si>
  <si>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</si>
  <si>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</si>
  <si>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</si>
  <si>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</si>
  <si>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</si>
  <si>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</si>
  <si>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</si>
  <si>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</si>
  <si>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</si>
  <si>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</si>
  <si>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</si>
  <si>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</si>
  <si>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</si>
  <si>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</si>
  <si>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</si>
  <si>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</si>
  <si>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</si>
  <si>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</si>
  <si>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</si>
  <si>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</si>
  <si>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</si>
  <si>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</si>
  <si>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</si>
  <si>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</si>
  <si>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</si>
  <si>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</si>
  <si>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</si>
  <si>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</si>
  <si>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</si>
  <si>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</si>
  <si>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</si>
  <si>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</si>
  <si>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</si>
  <si>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</si>
  <si>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</si>
  <si>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</si>
  <si>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</si>
  <si>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</si>
  <si>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</si>
  <si>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</si>
  <si>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</si>
  <si>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</si>
  <si>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</si>
  <si>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</si>
  <si>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</si>
  <si>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</si>
  <si>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</si>
  <si>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</si>
  <si>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</si>
  <si>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</si>
  <si>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</si>
  <si>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</si>
  <si>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</si>
  <si>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</si>
  <si>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</si>
  <si>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</si>
  <si>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</si>
  <si>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</si>
  <si>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</si>
  <si>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</si>
  <si>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</si>
  <si>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</si>
  <si>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</si>
  <si>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</si>
  <si>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</si>
  <si>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</si>
  <si>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</si>
  <si>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</si>
  <si>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</si>
  <si>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</si>
  <si>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</si>
  <si>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</si>
  <si>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</si>
  <si>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</si>
  <si>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</si>
  <si>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</si>
  <si>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</si>
  <si>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</si>
  <si>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</si>
  <si>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</si>
  <si>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</si>
  <si>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</si>
  <si>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</si>
  <si>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</si>
  <si>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</si>
  <si>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</si>
  <si>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</si>
  <si>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</si>
  <si>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</si>
  <si>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</si>
  <si>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</si>
  <si>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</si>
  <si>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</si>
  <si>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</si>
  <si>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</si>
  <si>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</si>
  <si>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</si>
  <si>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</si>
  <si>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</si>
  <si>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</si>
  <si>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</si>
  <si>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</si>
  <si>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</si>
  <si>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</si>
  <si>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</si>
  <si>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</si>
  <si>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</si>
  <si>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</si>
  <si>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</si>
  <si>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</si>
  <si>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</si>
  <si>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</si>
  <si>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</si>
  <si>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</si>
  <si>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</si>
  <si>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</si>
  <si>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</si>
  <si>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</si>
  <si>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</si>
  <si>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</si>
  <si>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</si>
  <si>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</si>
  <si>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</si>
  <si>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</si>
  <si>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</si>
  <si>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</si>
  <si>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</si>
  <si>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</si>
  <si>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</si>
  <si>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</si>
  <si>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</si>
  <si>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</si>
  <si>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</si>
  <si>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</si>
  <si>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</si>
  <si>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</si>
  <si>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</si>
  <si>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</si>
  <si>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</si>
  <si>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</si>
  <si>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</si>
  <si>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</si>
  <si>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</si>
  <si>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</si>
  <si>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</si>
  <si>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</si>
  <si>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</si>
  <si>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</si>
  <si>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</si>
  <si>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</si>
  <si>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</si>
  <si>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</si>
  <si>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</si>
  <si>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</si>
  <si>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</si>
  <si>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</si>
  <si>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</si>
  <si>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</si>
  <si>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</si>
  <si>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</si>
  <si>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</si>
  <si>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</si>
  <si>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</si>
  <si>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</si>
  <si>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</si>
  <si>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</si>
  <si>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</si>
  <si>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</si>
  <si>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</si>
  <si>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</si>
  <si>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</si>
  <si>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</si>
  <si>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</si>
  <si>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</si>
  <si>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</si>
  <si>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</si>
  <si>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</si>
  <si>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</si>
  <si>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</si>
  <si>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</si>
  <si>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</si>
  <si>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</si>
  <si>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</si>
  <si>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</si>
  <si>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</si>
  <si>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</si>
  <si>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</si>
  <si>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</si>
  <si>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</si>
  <si>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</si>
  <si>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</si>
  <si>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</si>
  <si>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</si>
  <si>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</si>
  <si>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</si>
  <si>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</si>
  <si>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</si>
  <si>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</si>
  <si>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</si>
  <si>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</si>
  <si>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</si>
  <si>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</si>
  <si>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</si>
  <si>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</si>
  <si>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</si>
  <si>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</si>
  <si>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</si>
  <si>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</si>
  <si>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</si>
  <si>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</si>
  <si>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</si>
  <si>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</si>
  <si>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</si>
  <si>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</si>
  <si>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</si>
  <si>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</si>
  <si>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</si>
  <si>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</si>
  <si>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</si>
  <si>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</si>
  <si>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</si>
  <si>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</si>
  <si>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</si>
  <si>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</si>
  <si>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</si>
  <si>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</si>
  <si>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</si>
  <si>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</si>
  <si>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</si>
  <si>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</si>
  <si>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</si>
  <si>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</si>
  <si>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</si>
  <si>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</si>
  <si>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</si>
  <si>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</si>
  <si>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</si>
  <si>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</si>
  <si>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</si>
  <si>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</si>
  <si>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</si>
  <si>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</si>
  <si>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</si>
  <si>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</si>
  <si>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</si>
  <si>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</si>
  <si>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</si>
  <si>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</si>
  <si>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</si>
  <si>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</si>
  <si>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</si>
  <si>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</si>
  <si>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</si>
  <si>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</si>
  <si>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</si>
  <si>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</si>
  <si>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</si>
  <si>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</si>
  <si>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</si>
  <si>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</si>
  <si>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</si>
  <si>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</si>
  <si>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</si>
  <si>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</si>
  <si>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</si>
  <si>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</si>
  <si>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</si>
  <si>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</si>
  <si>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</si>
  <si>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</si>
  <si>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</si>
  <si>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</si>
  <si>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</si>
  <si>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</si>
  <si>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</si>
  <si>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</si>
  <si>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</si>
  <si>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</si>
  <si>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</si>
  <si>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</si>
  <si>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</si>
  <si>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</si>
  <si>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</si>
  <si>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</si>
  <si>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</si>
  <si>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</si>
  <si>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</si>
  <si>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</si>
  <si>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</si>
  <si>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</si>
  <si>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</si>
  <si>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</si>
  <si>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</si>
  <si>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</si>
  <si>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</si>
  <si>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</si>
  <si>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</si>
  <si>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</si>
  <si>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</si>
  <si>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</si>
  <si>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</si>
  <si>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</si>
  <si>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</si>
  <si>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</si>
  <si>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</si>
  <si>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</si>
  <si>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</si>
  <si>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</si>
  <si>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</si>
  <si>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</si>
  <si>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</si>
  <si>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</si>
  <si>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</si>
  <si>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</si>
  <si>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</si>
  <si>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</si>
  <si>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</si>
  <si>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</si>
  <si>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</si>
  <si>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</si>
  <si>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</si>
  <si>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</si>
  <si>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</si>
  <si>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</si>
  <si>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</si>
  <si>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</si>
  <si>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</si>
  <si>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</si>
  <si>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</si>
  <si>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</si>
  <si>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</si>
  <si>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</si>
  <si>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</si>
  <si>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</si>
  <si>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</si>
  <si>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</si>
  <si>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</si>
  <si>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</si>
  <si>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</si>
  <si>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</si>
  <si>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</si>
  <si>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</si>
  <si>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</si>
  <si>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</si>
  <si>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</si>
  <si>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</si>
  <si>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</si>
  <si>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</si>
  <si>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</si>
  <si>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</si>
  <si>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</si>
  <si>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</si>
  <si>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</si>
  <si>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</si>
  <si>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</si>
  <si>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</si>
  <si>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</si>
  <si>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</si>
  <si>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</si>
  <si>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</si>
  <si>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</si>
  <si>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</si>
  <si>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</si>
  <si>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</si>
  <si>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</si>
  <si>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</si>
  <si>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</si>
  <si>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</si>
  <si>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</si>
  <si>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</si>
  <si>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</si>
  <si>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</si>
  <si>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</si>
  <si>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</si>
  <si>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</si>
  <si>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</si>
  <si>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</si>
  <si>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</si>
  <si>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</si>
  <si>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</si>
  <si>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</si>
  <si>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</si>
  <si>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</si>
  <si>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</si>
  <si>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</si>
  <si>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</si>
  <si>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</si>
  <si>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</si>
  <si>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</si>
  <si>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</si>
  <si>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</si>
  <si>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</si>
  <si>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</si>
  <si>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</si>
  <si>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</si>
  <si>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</si>
  <si>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</si>
  <si>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</si>
  <si>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</si>
  <si>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</si>
  <si>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</si>
  <si>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</si>
  <si>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</si>
  <si>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</si>
  <si>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</si>
  <si>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</si>
  <si>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</si>
  <si>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</si>
  <si>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</si>
  <si>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</si>
  <si>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</si>
  <si>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</si>
  <si>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</si>
  <si>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</si>
  <si>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</si>
  <si>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</si>
  <si>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</si>
  <si>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</si>
  <si>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</si>
  <si>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</si>
  <si>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</si>
  <si>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</si>
  <si>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</si>
  <si>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</si>
  <si>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</si>
  <si>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</si>
  <si>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</si>
  <si>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</si>
  <si>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</si>
  <si>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</si>
  <si>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</si>
  <si>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</si>
  <si>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</si>
  <si>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</si>
  <si>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</si>
  <si>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</si>
  <si>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</si>
  <si>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</si>
  <si>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</si>
  <si>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</si>
  <si>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</si>
  <si>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</si>
  <si>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</si>
  <si>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</si>
  <si>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</si>
  <si>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</si>
  <si>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</si>
  <si>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</si>
  <si>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</si>
  <si>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</si>
  <si>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</si>
  <si>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</si>
  <si>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</si>
  <si>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</si>
  <si>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</si>
  <si>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</si>
  <si>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</si>
  <si>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</si>
  <si>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</si>
  <si>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</si>
  <si>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</si>
  <si>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</si>
  <si>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</si>
  <si>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</si>
  <si>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</si>
  <si>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</si>
  <si>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</si>
  <si>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</si>
  <si>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</si>
  <si>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</si>
  <si>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</si>
  <si>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</si>
  <si>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</si>
  <si>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</si>
  <si>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</si>
  <si>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</si>
  <si>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</si>
  <si>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</si>
  <si>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</si>
  <si>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</si>
  <si>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</si>
  <si>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</si>
  <si>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</si>
  <si>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</si>
  <si>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</si>
  <si>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</si>
  <si>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</si>
  <si>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</si>
  <si>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</si>
  <si>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</si>
  <si>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</si>
  <si>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</si>
  <si>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</si>
  <si>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</si>
  <si>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</si>
  <si>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</si>
  <si>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</si>
  <si>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</si>
  <si>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</si>
  <si>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</si>
  <si>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</si>
  <si>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</si>
  <si>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</si>
  <si>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</si>
  <si>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</si>
  <si>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</si>
  <si>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</si>
  <si>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</si>
  <si>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</si>
  <si>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</si>
  <si>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</si>
  <si>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</si>
  <si>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</si>
  <si>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</si>
  <si>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</si>
  <si>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</si>
  <si>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</si>
  <si>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</si>
  <si>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</si>
  <si>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</si>
  <si>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</si>
  <si>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</si>
  <si>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</si>
  <si>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</si>
  <si>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</si>
  <si>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</si>
  <si>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</si>
  <si>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</si>
  <si>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</si>
  <si>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</si>
  <si>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</si>
  <si>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</si>
  <si>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</si>
  <si>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</si>
  <si>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</si>
  <si>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</si>
  <si>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</si>
  <si>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</si>
  <si>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</si>
  <si>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</si>
  <si>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</si>
  <si>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</si>
  <si>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</si>
  <si>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</si>
  <si>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</si>
  <si>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</si>
  <si>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</si>
  <si>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</si>
  <si>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</si>
  <si>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</si>
  <si>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</si>
  <si>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</si>
  <si>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</si>
  <si>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</si>
  <si>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</si>
  <si>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</si>
  <si>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</si>
  <si>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</si>
  <si>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</si>
  <si>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</si>
  <si>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</si>
  <si>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</si>
  <si>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</si>
  <si>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</si>
  <si>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</si>
  <si>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</si>
  <si>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</si>
  <si>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</si>
  <si>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</si>
  <si>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</si>
  <si>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</si>
  <si>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</si>
  <si>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</si>
  <si>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</si>
  <si>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</si>
  <si>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</si>
  <si>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</si>
  <si>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</si>
  <si>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</si>
  <si>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</si>
  <si>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</si>
  <si>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</si>
  <si>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</si>
  <si>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</si>
  <si>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</si>
  <si>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</si>
  <si>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</si>
  <si>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</si>
  <si>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</si>
  <si>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</si>
  <si>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</si>
  <si>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</si>
  <si>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</si>
  <si>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</si>
  <si>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</si>
  <si>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</si>
  <si>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</si>
  <si>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</si>
  <si>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</si>
  <si>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</si>
  <si>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</si>
  <si>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</si>
  <si>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</si>
  <si>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</si>
  <si>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</si>
  <si>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</si>
  <si>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</si>
  <si>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</si>
  <si>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</si>
  <si>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</si>
  <si>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</si>
  <si>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</si>
  <si>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</si>
  <si>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</si>
  <si>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</si>
  <si>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</si>
  <si>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</si>
  <si>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</si>
  <si>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</si>
  <si>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</si>
  <si>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</si>
  <si>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</si>
  <si>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</si>
  <si>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</si>
  <si>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</si>
  <si>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</si>
  <si>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</si>
  <si>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</si>
  <si>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</si>
  <si>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</si>
  <si>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</si>
  <si>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</si>
  <si>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</si>
  <si>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</si>
  <si>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</si>
  <si>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</si>
  <si>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</si>
  <si>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</si>
  <si>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</si>
  <si>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</si>
  <si>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</si>
  <si>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</si>
  <si>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</si>
  <si>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</si>
  <si>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</si>
  <si>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</si>
  <si>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</si>
  <si>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</si>
  <si>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</si>
  <si>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</si>
  <si>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</si>
  <si>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</si>
  <si>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</si>
  <si>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</si>
  <si>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</si>
  <si>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</si>
  <si>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</si>
  <si>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</si>
  <si>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</si>
  <si>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</si>
  <si>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</si>
  <si>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</si>
  <si>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</si>
  <si>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</si>
  <si>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</si>
  <si>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</si>
  <si>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</si>
  <si>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</si>
  <si>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</si>
  <si>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</si>
  <si>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</si>
  <si>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</si>
  <si>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</si>
  <si>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</si>
  <si>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</si>
  <si>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</si>
  <si>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</si>
  <si>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</si>
  <si>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</si>
  <si>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</si>
  <si>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</si>
  <si>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</si>
  <si>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</si>
  <si>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</si>
  <si>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</si>
  <si>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</si>
  <si>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</si>
  <si>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</si>
  <si>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</si>
  <si>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</si>
  <si>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</si>
  <si>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</si>
  <si>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</si>
  <si>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</si>
  <si>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</si>
  <si>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</si>
  <si>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</si>
  <si>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</si>
  <si>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</si>
  <si>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</si>
  <si>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</si>
  <si>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</si>
  <si>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</si>
  <si>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</si>
  <si>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</si>
  <si>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</si>
  <si>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</si>
  <si>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</si>
  <si>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</si>
  <si>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</si>
  <si>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</si>
  <si>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</si>
  <si>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</si>
  <si>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</si>
  <si>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</si>
  <si>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</si>
  <si>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</si>
  <si>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</si>
  <si>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</si>
  <si>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</si>
  <si>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</si>
  <si>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</si>
  <si>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</si>
  <si>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</si>
  <si>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</si>
  <si>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</si>
  <si>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</si>
  <si>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</si>
  <si>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</si>
  <si>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</si>
  <si>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</si>
  <si>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</si>
  <si>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</si>
  <si>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</si>
  <si>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</si>
  <si>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</si>
  <si>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</si>
  <si>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</si>
  <si>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</si>
  <si>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</si>
  <si>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</si>
  <si>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</si>
  <si>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</si>
  <si>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</si>
  <si>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</si>
  <si>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</si>
  <si>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</si>
  <si>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</si>
  <si>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</si>
  <si>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</si>
  <si>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</si>
  <si>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</si>
  <si>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</si>
  <si>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</si>
  <si>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</si>
  <si>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</si>
  <si>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</si>
  <si>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</si>
  <si>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</si>
  <si>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</si>
  <si>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</si>
  <si>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</si>
  <si>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</si>
  <si>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</si>
  <si>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</si>
  <si>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</si>
  <si>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</si>
  <si>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</si>
  <si>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</si>
  <si>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</si>
  <si>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</si>
  <si>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</si>
  <si>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</si>
  <si>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</si>
  <si>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</si>
  <si>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</si>
  <si>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</si>
  <si>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</si>
  <si>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</si>
  <si>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</si>
  <si>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</si>
  <si>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</si>
  <si>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</si>
  <si>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</si>
  <si>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</si>
  <si>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</si>
  <si>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</si>
  <si>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</si>
  <si>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</si>
  <si>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</si>
  <si>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</si>
  <si>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</si>
  <si>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</si>
  <si>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</si>
  <si>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</si>
  <si>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</si>
  <si>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</si>
  <si>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</si>
  <si>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</si>
  <si>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</si>
  <si>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</si>
  <si>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</si>
  <si>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</si>
  <si>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</si>
  <si>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</si>
  <si>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</si>
  <si>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</si>
  <si>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</si>
  <si>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</si>
  <si>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</si>
  <si>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</si>
  <si>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</si>
  <si>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</si>
  <si>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</si>
  <si>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</si>
  <si>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</si>
  <si>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</si>
  <si>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</si>
  <si>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</si>
  <si>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</si>
  <si>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</si>
  <si>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</si>
  <si>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</si>
  <si>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</si>
  <si>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</si>
  <si>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</si>
  <si>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</si>
  <si>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</si>
  <si>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</si>
  <si>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</si>
  <si>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</si>
  <si>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</si>
  <si>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</si>
  <si>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</si>
  <si>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</si>
  <si>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</si>
  <si>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</si>
  <si>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</si>
  <si>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</si>
  <si>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</si>
  <si>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</si>
  <si>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</si>
  <si>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</si>
  <si>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</si>
  <si>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</si>
  <si>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</si>
  <si>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</si>
  <si>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</si>
  <si>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</si>
  <si>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</si>
  <si>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</si>
  <si>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</si>
  <si>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</si>
  <si>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</si>
  <si>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</si>
  <si>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</si>
  <si>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</si>
  <si>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</si>
  <si>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</si>
  <si>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</si>
  <si>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</si>
  <si>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</si>
  <si>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</si>
  <si>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</si>
  <si>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</si>
  <si>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</si>
  <si>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</si>
  <si>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</si>
  <si>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</si>
  <si>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</si>
  <si>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</si>
  <si>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</si>
  <si>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</si>
  <si>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</si>
  <si>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</si>
  <si>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</si>
  <si>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</si>
  <si>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</si>
  <si>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</si>
  <si>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</si>
  <si>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</si>
  <si>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</si>
  <si>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</si>
  <si>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</si>
  <si>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</si>
  <si>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</si>
  <si>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</si>
  <si>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</si>
  <si>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</si>
  <si>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</si>
  <si>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</si>
  <si>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</si>
  <si>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</si>
  <si>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</si>
  <si>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</si>
  <si>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</si>
  <si>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</si>
  <si>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</si>
  <si>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</si>
  <si>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</si>
  <si>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</si>
  <si>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</si>
  <si>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</si>
  <si>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</si>
  <si>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</si>
  <si>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</si>
  <si>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</si>
  <si>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</si>
  <si>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</si>
  <si>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</si>
  <si>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</si>
  <si>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</si>
  <si>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</si>
  <si>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</si>
  <si>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</si>
  <si>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</si>
  <si>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</si>
  <si>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</si>
  <si>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</si>
  <si>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</si>
  <si>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</si>
  <si>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</si>
  <si>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</si>
  <si>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</si>
  <si>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</si>
  <si>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</si>
  <si>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</si>
  <si>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</si>
  <si>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</si>
  <si>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</si>
  <si>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</si>
  <si>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</si>
  <si>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</si>
  <si>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</si>
  <si>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</si>
  <si>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</si>
  <si>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</si>
  <si>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</si>
  <si>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</si>
  <si>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</si>
  <si>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</si>
  <si>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</si>
  <si>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</si>
  <si>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</si>
  <si>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</si>
  <si>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</si>
  <si>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</si>
  <si>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</si>
  <si>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</si>
  <si>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</si>
  <si>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</si>
  <si>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</si>
  <si>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</si>
  <si>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</si>
  <si>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</si>
  <si>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</si>
  <si>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</si>
  <si>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</si>
  <si>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</si>
  <si>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</si>
  <si>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</si>
  <si>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</si>
  <si>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</si>
  <si>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</si>
  <si>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</si>
  <si>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</si>
  <si>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</si>
  <si>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</si>
  <si>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</si>
  <si>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</si>
  <si>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</si>
  <si>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</si>
  <si>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</si>
  <si>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</si>
  <si>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</si>
  <si>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</si>
  <si>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</si>
  <si>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</si>
  <si>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</si>
  <si>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</si>
  <si>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</si>
  <si>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</si>
  <si>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</si>
  <si>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</si>
  <si>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</si>
  <si>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</si>
  <si>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</si>
  <si>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</si>
  <si>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</si>
  <si>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</si>
  <si>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</si>
  <si>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</si>
  <si>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</si>
  <si>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</si>
  <si>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</si>
  <si>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</si>
  <si>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</si>
  <si>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</si>
  <si>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</si>
  <si>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</si>
  <si>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</si>
  <si>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</si>
  <si>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</si>
  <si>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</si>
  <si>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</si>
  <si>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</si>
  <si>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</si>
  <si>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</si>
  <si>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</si>
  <si>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</si>
  <si>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</si>
  <si>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</si>
  <si>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</si>
  <si>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</si>
  <si>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</si>
  <si>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</si>
  <si>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</si>
  <si>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</si>
  <si>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</si>
  <si>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</si>
  <si>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</si>
  <si>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</si>
  <si>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</si>
  <si>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</si>
  <si>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</si>
  <si>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</si>
  <si>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</si>
  <si>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</si>
  <si>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</si>
  <si>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</si>
  <si>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</si>
  <si>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</si>
  <si>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</si>
  <si>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</si>
  <si>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</si>
  <si>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</si>
  <si>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</si>
  <si>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</si>
  <si>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</si>
  <si>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</si>
  <si>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</si>
  <si>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</si>
  <si>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</si>
  <si>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</si>
  <si>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</si>
  <si>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</si>
  <si>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</si>
  <si>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</si>
  <si>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</si>
  <si>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</si>
  <si>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</si>
  <si>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</si>
  <si>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</si>
  <si>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</si>
  <si>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</si>
  <si>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</si>
  <si>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</si>
  <si>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</si>
  <si>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Transfer of funds for Facilities Truck.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</si>
</sst>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N17" sqref="N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</f>
        <v>45401</v>
      </c>
      <c r="L6" s="31"/>
      <c r="M6" s="17"/>
    </row>
    <row r="7" spans="1:13" ht="13.8" thickBot="1" x14ac:dyDescent="0.3">
      <c r="A7" s="56" t="s">
        <v>5</v>
      </c>
      <c r="B7" s="57"/>
      <c r="C7" s="63" t="s">
        <v>1135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718000</v>
      </c>
      <c r="D17" s="103" t="str">
        <f>+VLOOKUP(+C17,ACCT!$A:$B,2,FALSE)</f>
        <v>MAINTENANCE-BUILDING &amp; IMPROVEMENTS</v>
      </c>
      <c r="E17" s="44"/>
      <c r="F17" s="61">
        <v>80909</v>
      </c>
      <c r="G17" s="8"/>
      <c r="H17" s="92">
        <f>A17</f>
        <v>1001</v>
      </c>
      <c r="I17" s="92">
        <f>B17</f>
        <v>107010</v>
      </c>
      <c r="J17" s="94">
        <v>762000</v>
      </c>
      <c r="K17" s="95" t="str">
        <f>+VLOOKUP(+J17,ACCT!$A:$B,2,FALSE)</f>
        <v>EQUIPMENT</v>
      </c>
      <c r="L17" s="44"/>
      <c r="M17" s="61">
        <v>80909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80909</v>
      </c>
      <c r="G30" s="41"/>
      <c r="H30" s="96"/>
      <c r="I30" s="96"/>
      <c r="J30" s="97"/>
      <c r="K30" s="98" t="s">
        <v>18</v>
      </c>
      <c r="L30" s="33"/>
      <c r="M30" s="62">
        <f>SUM(M17:M29)</f>
        <v>80909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10" priority="4" stopIfTrue="1" operator="equal">
      <formula>"""#N/A"""</formula>
    </cfRule>
  </conditionalFormatting>
  <conditionalFormatting sqref="K31:K32">
    <cfRule type="cellIs" dxfId="9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8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M47"/>
  <sheetViews>
    <sheetView workbookViewId="0">
      <selection activeCell="A17" sqref="A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SISKIYOU TRANSIT AND GENERAL EXPRES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TODAY()-1</f>
        <v>45400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5660</v>
      </c>
      <c r="B17" s="42">
        <v>303010</v>
      </c>
      <c r="C17" s="43">
        <v>722000</v>
      </c>
      <c r="D17" s="103" t="str">
        <f>+VLOOKUP(+C17,ACCT!$A:$B,2,FALSE)</f>
        <v>OFFICE SUPPLIES</v>
      </c>
      <c r="E17" s="44"/>
      <c r="F17" s="61">
        <f>2942-2500</f>
        <v>442</v>
      </c>
      <c r="G17" s="8"/>
      <c r="H17" s="92">
        <v>5660</v>
      </c>
      <c r="I17" s="92">
        <v>303010</v>
      </c>
      <c r="J17" s="94">
        <v>723100</v>
      </c>
      <c r="K17" s="95" t="str">
        <f>+VLOOKUP(+J17,ACCT!$A:$B,2,FALSE)</f>
        <v>ADMINISTRATION</v>
      </c>
      <c r="L17" s="44"/>
      <c r="M17" s="61">
        <v>9906</v>
      </c>
    </row>
    <row r="18" spans="1:13" ht="13.8" x14ac:dyDescent="0.25">
      <c r="A18" s="42">
        <v>5660</v>
      </c>
      <c r="B18" s="42">
        <v>303010</v>
      </c>
      <c r="C18" s="43">
        <v>723000</v>
      </c>
      <c r="D18" s="103" t="str">
        <f>+VLOOKUP(+C18,ACCT!$A:$B,2,FALSE)</f>
        <v>PROFESSIONAL &amp; SPECIALIZED SERVICES</v>
      </c>
      <c r="E18" s="45"/>
      <c r="F18" s="61">
        <f>7171.42-800-400</f>
        <v>5971.42</v>
      </c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>
        <v>5660</v>
      </c>
      <c r="B19" s="42">
        <v>303010</v>
      </c>
      <c r="C19" s="43">
        <v>729000</v>
      </c>
      <c r="D19" s="103" t="str">
        <f>+VLOOKUP(+C19,ACCT!$A:$B,2,FALSE)</f>
        <v>TRANSPORTATION &amp; TRAVEL</v>
      </c>
      <c r="E19" s="45"/>
      <c r="F19" s="106">
        <v>851</v>
      </c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>
        <v>5660</v>
      </c>
      <c r="B20" s="42">
        <v>303010</v>
      </c>
      <c r="C20" s="43">
        <v>729200</v>
      </c>
      <c r="D20" s="103" t="str">
        <f>+VLOOKUP(+C20,ACCT!$A:$B,2,FALSE)</f>
        <v>TRAINING</v>
      </c>
      <c r="E20" s="45"/>
      <c r="F20" s="106">
        <v>747</v>
      </c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>
        <v>5660</v>
      </c>
      <c r="B21" s="42">
        <v>303010</v>
      </c>
      <c r="C21" s="43">
        <v>729700</v>
      </c>
      <c r="D21" s="103" t="str">
        <f>+VLOOKUP(+C21,ACCT!$A:$B,2,FALSE)</f>
        <v>TOWING</v>
      </c>
      <c r="E21" s="45"/>
      <c r="F21" s="106">
        <v>295</v>
      </c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>
        <v>5660</v>
      </c>
      <c r="B22" s="42">
        <v>303010</v>
      </c>
      <c r="C22" s="43">
        <v>728000</v>
      </c>
      <c r="D22" s="103" t="str">
        <f>+VLOOKUP(+C22,ACCT!$A:$B,2,FALSE)</f>
        <v>SPECIAL DEPARTMENTAL EXPENSE</v>
      </c>
      <c r="E22" s="45"/>
      <c r="F22" s="106">
        <v>1600</v>
      </c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9906.42</v>
      </c>
      <c r="G30" s="41"/>
      <c r="H30" s="96"/>
      <c r="I30" s="96"/>
      <c r="J30" s="97"/>
      <c r="K30" s="98" t="s">
        <v>18</v>
      </c>
      <c r="L30" s="33"/>
      <c r="M30" s="62">
        <f>SUM(M17:M29)</f>
        <v>9906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7" priority="2" stopIfTrue="1" operator="equal">
      <formula>"""#N/A"""</formula>
    </cfRule>
  </conditionalFormatting>
  <conditionalFormatting sqref="K31:K32">
    <cfRule type="cellIs" dxfId="6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workbookViewId="0">
      <selection activeCell="R12" sqref="R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45329</v>
      </c>
      <c r="L6" s="31"/>
      <c r="M6" s="17"/>
    </row>
    <row r="7" spans="1:13" ht="13.8" thickBot="1" x14ac:dyDescent="0.3">
      <c r="A7" s="56" t="s">
        <v>5</v>
      </c>
      <c r="B7" s="57"/>
      <c r="C7" s="63" t="s">
        <v>1135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23</v>
      </c>
      <c r="G17" s="8"/>
      <c r="H17" s="92">
        <v>1001</v>
      </c>
      <c r="I17" s="92">
        <v>107010</v>
      </c>
      <c r="J17" s="94">
        <v>795000</v>
      </c>
      <c r="K17" s="95" t="str">
        <f>+VLOOKUP(+J17,ACCT!$A:$B,2,FALSE)</f>
        <v>TRANSFER OUT</v>
      </c>
      <c r="L17" s="44">
        <v>8075</v>
      </c>
      <c r="M17" s="61">
        <v>23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1002</v>
      </c>
      <c r="I18" s="92">
        <v>203010</v>
      </c>
      <c r="J18" s="94">
        <v>595000</v>
      </c>
      <c r="K18" s="95" t="str">
        <f>+VLOOKUP(+J18,ACCT!$A:$B,2,FALSE)</f>
        <v>OPERATING TRANSFERS IN</v>
      </c>
      <c r="L18" s="45">
        <v>8075</v>
      </c>
      <c r="M18" s="61">
        <v>-23</v>
      </c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23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M47"/>
  <sheetViews>
    <sheetView workbookViewId="0">
      <selection activeCell="D25" sqref="D25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SCOTT VALLEY AIRPORT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</f>
        <v>45401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5230</v>
      </c>
      <c r="B17" s="42">
        <v>302040</v>
      </c>
      <c r="C17" s="43">
        <v>723100</v>
      </c>
      <c r="D17" s="103" t="str">
        <f>+VLOOKUP(+C17,ACCT!$A:$B,2,FALSE)</f>
        <v>ADMINISTRATION</v>
      </c>
      <c r="E17" s="44"/>
      <c r="F17" s="61">
        <v>31</v>
      </c>
      <c r="G17" s="8"/>
      <c r="H17" s="92">
        <v>5230</v>
      </c>
      <c r="I17" s="92">
        <v>302040</v>
      </c>
      <c r="J17" s="94">
        <v>714000</v>
      </c>
      <c r="K17" s="95" t="str">
        <f>+VLOOKUP(+J17,ACCT!$A:$B,2,FALSE)</f>
        <v>HOUSEHOLD</v>
      </c>
      <c r="L17" s="44"/>
      <c r="M17" s="61">
        <v>31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31</v>
      </c>
      <c r="G30" s="41"/>
      <c r="H30" s="96"/>
      <c r="I30" s="96"/>
      <c r="J30" s="97"/>
      <c r="K30" s="98" t="s">
        <v>18</v>
      </c>
      <c r="L30" s="33"/>
      <c r="M30" s="62">
        <f>SUM(M17:M29)</f>
        <v>31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47"/>
  <sheetViews>
    <sheetView workbookViewId="0">
      <selection activeCell="P18" sqref="P18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COMMUNICATIONS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</f>
        <v>45401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6103</v>
      </c>
      <c r="B17" s="42">
        <v>106020</v>
      </c>
      <c r="C17" s="43">
        <v>722000</v>
      </c>
      <c r="D17" s="103" t="str">
        <f>+VLOOKUP(+C17,ACCT!$A:$B,2,FALSE)</f>
        <v>OFFICE SUPPLIES</v>
      </c>
      <c r="E17" s="44"/>
      <c r="F17" s="61">
        <v>410</v>
      </c>
      <c r="G17" s="8"/>
      <c r="H17" s="92">
        <v>6103</v>
      </c>
      <c r="I17" s="92">
        <v>106020</v>
      </c>
      <c r="J17" s="94">
        <v>730000</v>
      </c>
      <c r="K17" s="95" t="str">
        <f>+VLOOKUP(+J17,ACCT!$A:$B,2,FALSE)</f>
        <v>UTILITIES</v>
      </c>
      <c r="L17" s="44"/>
      <c r="M17" s="61">
        <v>410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410</v>
      </c>
      <c r="G30" s="41"/>
      <c r="H30" s="96"/>
      <c r="I30" s="96"/>
      <c r="J30" s="97"/>
      <c r="K30" s="98" t="s">
        <v>18</v>
      </c>
      <c r="L30" s="33"/>
      <c r="M30" s="62">
        <f>SUM(M17:M29)</f>
        <v>410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str">
        <f>+TRANSFER!A10</f>
        <v>Transfer of funds for Facilities Truck.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2024-04-18T19:45:33Z</cp:lastPrinted>
  <dcterms:created xsi:type="dcterms:W3CDTF">1999-03-09T18:14:26Z</dcterms:created>
  <dcterms:modified xsi:type="dcterms:W3CDTF">2024-04-19T21:42:03Z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