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PO SHARE\EPO\LHD_GrantTracking\_Contract Conversions\Siskiyou\HPP Supp\"/>
    </mc:Choice>
  </mc:AlternateContent>
  <xr:revisionPtr revIDLastSave="0" documentId="13_ncr:1_{BEB1114F-7430-4B63-861B-FC55C57B4A5E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Spend Plan" sheetId="1" r:id="rId1"/>
    <sheet name="Quarterly Spend Plan Report" sheetId="3" r:id="rId2"/>
  </sheets>
  <externalReferences>
    <externalReference r:id="rId3"/>
  </externalReferences>
  <definedNames>
    <definedName name="_xlnm.Print_Area" localSheetId="0">'Spend Plan'!$B$2:$G$32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3" l="1"/>
  <c r="C4" i="3" s="1"/>
  <c r="A4" i="1" l="1"/>
  <c r="C4" i="1" s="1"/>
  <c r="G8" i="1" l="1"/>
  <c r="H17" i="3"/>
  <c r="G17" i="3"/>
  <c r="F17" i="3"/>
  <c r="E17" i="3"/>
  <c r="D17" i="3"/>
  <c r="C12" i="3"/>
  <c r="C11" i="3"/>
  <c r="C9" i="3"/>
  <c r="C8" i="3"/>
  <c r="C1" i="3"/>
  <c r="D21" i="3" l="1"/>
  <c r="G25" i="1"/>
  <c r="C14" i="3" s="1"/>
  <c r="G22" i="1"/>
  <c r="C15" i="3" s="1"/>
  <c r="G19" i="1"/>
  <c r="C13" i="3" s="1"/>
  <c r="G16" i="1"/>
  <c r="G12" i="1"/>
  <c r="C10" i="3" s="1"/>
  <c r="G9" i="1"/>
  <c r="G26" i="1" l="1"/>
  <c r="G28" i="1" s="1"/>
  <c r="C18" i="3" s="1"/>
  <c r="I18" i="3" s="1"/>
  <c r="I15" i="3"/>
  <c r="I14" i="3"/>
  <c r="I13" i="3"/>
  <c r="I12" i="3"/>
  <c r="I11" i="3"/>
  <c r="I10" i="3"/>
  <c r="I9" i="3"/>
  <c r="I8" i="3"/>
  <c r="C17" i="3"/>
  <c r="J15" i="3"/>
  <c r="J14" i="3"/>
  <c r="J13" i="3"/>
  <c r="J12" i="3"/>
  <c r="J11" i="3"/>
  <c r="J10" i="3"/>
  <c r="J8" i="3"/>
  <c r="C21" i="3" l="1"/>
  <c r="E21" i="3" s="1"/>
  <c r="G30" i="1"/>
  <c r="J18" i="3"/>
</calcChain>
</file>

<file path=xl/sharedStrings.xml><?xml version="1.0" encoding="utf-8"?>
<sst xmlns="http://schemas.openxmlformats.org/spreadsheetml/2006/main" count="54" uniqueCount="48">
  <si>
    <t>COVID-19 Spend Plan</t>
  </si>
  <si>
    <t>Budget Category</t>
  </si>
  <si>
    <t>Fringe</t>
  </si>
  <si>
    <t>Equipment</t>
  </si>
  <si>
    <t>In State Travel</t>
  </si>
  <si>
    <t>Out of State Travel</t>
  </si>
  <si>
    <t>Subcontracts</t>
  </si>
  <si>
    <t>Funding Stream</t>
  </si>
  <si>
    <t xml:space="preserve">Allocation 
</t>
  </si>
  <si>
    <t>Budget</t>
  </si>
  <si>
    <t>Budgeted Amount</t>
  </si>
  <si>
    <t>% change</t>
  </si>
  <si>
    <t xml:space="preserve">Subcontracts </t>
  </si>
  <si>
    <t>Other costs</t>
  </si>
  <si>
    <t>Total Direct Costs</t>
  </si>
  <si>
    <t>Total Indirect Costs</t>
  </si>
  <si>
    <t>Totals</t>
  </si>
  <si>
    <t>Salary</t>
  </si>
  <si>
    <t>1st Quarter</t>
  </si>
  <si>
    <t>2nd Quarter</t>
  </si>
  <si>
    <t>3rd Quarter</t>
  </si>
  <si>
    <t>4th Quarter</t>
  </si>
  <si>
    <t>County Name:</t>
  </si>
  <si>
    <t>Salaries</t>
  </si>
  <si>
    <t xml:space="preserve">Fringe </t>
  </si>
  <si>
    <t>Supplies</t>
  </si>
  <si>
    <t>Travel</t>
  </si>
  <si>
    <t>In-State</t>
  </si>
  <si>
    <t>Out-of-State</t>
  </si>
  <si>
    <t>Other</t>
  </si>
  <si>
    <t>Indirect Cost</t>
  </si>
  <si>
    <t>Personnel*</t>
  </si>
  <si>
    <t>*Personnel supported with this funding should not duplicate efforts across other federal grants; exceed 1.0 FTE across all funding sources; and salary is kept  below $189k as required by the funder.</t>
  </si>
  <si>
    <t>Total Personnel</t>
  </si>
  <si>
    <t>Total Supplies</t>
  </si>
  <si>
    <t>Total Travel</t>
  </si>
  <si>
    <t>Total Equipment</t>
  </si>
  <si>
    <t>Total Other</t>
  </si>
  <si>
    <t>Total Subcontracts</t>
  </si>
  <si>
    <t>Total Indirect</t>
  </si>
  <si>
    <t>TOTAL</t>
  </si>
  <si>
    <t>Balance</t>
  </si>
  <si>
    <t>Quarterly Expenditure Report</t>
  </si>
  <si>
    <t>Final Closeout</t>
  </si>
  <si>
    <t>Expenditures</t>
  </si>
  <si>
    <t>HPP COVID-19 Supplemental</t>
  </si>
  <si>
    <t>Attachment 4</t>
  </si>
  <si>
    <t>Siskiyou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</si>
</sst>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%"/>
    <numFmt numFmtId="165" formatCode="&quot;$&quot;#,##0.00"/>
    <numFmt numFmtId="166" formatCode="m/d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9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sz val="12"/>
      <color theme="0"/>
      <name val="Arial"/>
      <family val="2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0" fontId="4" fillId="0" borderId="0" xfId="0" applyFont="1" applyBorder="1"/>
    <xf numFmtId="0" fontId="5" fillId="0" borderId="4" xfId="0" applyFont="1" applyBorder="1"/>
    <xf numFmtId="42" fontId="5" fillId="0" borderId="0" xfId="0" applyNumberFormat="1" applyFont="1" applyBorder="1"/>
    <xf numFmtId="0" fontId="4" fillId="0" borderId="4" xfId="0" applyFont="1" applyBorder="1"/>
    <xf numFmtId="0" fontId="3" fillId="3" borderId="15" xfId="0" applyFont="1" applyFill="1" applyBorder="1"/>
    <xf numFmtId="166" fontId="2" fillId="0" borderId="0" xfId="0" applyNumberFormat="1" applyFont="1" applyProtection="1"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3" borderId="19" xfId="0" applyFont="1" applyFill="1" applyBorder="1"/>
    <xf numFmtId="0" fontId="0" fillId="0" borderId="10" xfId="0" applyBorder="1"/>
    <xf numFmtId="0" fontId="9" fillId="0" borderId="0" xfId="0" applyFont="1" applyAlignment="1">
      <alignment horizontal="center"/>
    </xf>
    <xf numFmtId="0" fontId="3" fillId="3" borderId="12" xfId="0" applyFont="1" applyFill="1" applyBorder="1"/>
    <xf numFmtId="164" fontId="9" fillId="0" borderId="0" xfId="0" applyNumberFormat="1" applyFont="1" applyAlignment="1">
      <alignment horizontal="center"/>
    </xf>
    <xf numFmtId="0" fontId="3" fillId="3" borderId="29" xfId="0" applyFont="1" applyFill="1" applyBorder="1" applyAlignment="1">
      <alignment horizontal="left"/>
    </xf>
    <xf numFmtId="0" fontId="3" fillId="3" borderId="19" xfId="0" applyFont="1" applyFill="1" applyBorder="1"/>
    <xf numFmtId="0" fontId="2" fillId="5" borderId="6" xfId="0" applyFont="1" applyFill="1" applyBorder="1"/>
    <xf numFmtId="0" fontId="3" fillId="3" borderId="30" xfId="0" applyFont="1" applyFill="1" applyBorder="1"/>
    <xf numFmtId="165" fontId="2" fillId="0" borderId="0" xfId="0" applyNumberFormat="1" applyFont="1"/>
    <xf numFmtId="165" fontId="0" fillId="0" borderId="0" xfId="0" applyNumberFormat="1"/>
    <xf numFmtId="165" fontId="0" fillId="0" borderId="9" xfId="0" applyNumberFormat="1" applyBorder="1"/>
    <xf numFmtId="164" fontId="0" fillId="0" borderId="0" xfId="0" applyNumberFormat="1"/>
    <xf numFmtId="165" fontId="7" fillId="0" borderId="34" xfId="0" applyNumberFormat="1" applyFont="1" applyBorder="1" applyAlignment="1">
      <alignment horizontal="right"/>
    </xf>
    <xf numFmtId="0" fontId="0" fillId="0" borderId="35" xfId="0" applyBorder="1"/>
    <xf numFmtId="0" fontId="0" fillId="0" borderId="34" xfId="0" applyBorder="1"/>
    <xf numFmtId="0" fontId="0" fillId="0" borderId="0" xfId="0" applyBorder="1"/>
    <xf numFmtId="165" fontId="2" fillId="2" borderId="36" xfId="0" applyNumberFormat="1" applyFont="1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2" fillId="0" borderId="0" xfId="0" applyFont="1" applyBorder="1"/>
    <xf numFmtId="42" fontId="2" fillId="0" borderId="0" xfId="0" applyNumberFormat="1" applyFont="1" applyBorder="1"/>
    <xf numFmtId="42" fontId="4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" fillId="0" borderId="0" xfId="0" applyFont="1" applyBorder="1"/>
    <xf numFmtId="9" fontId="2" fillId="0" borderId="0" xfId="0" applyNumberFormat="1" applyFont="1" applyBorder="1"/>
    <xf numFmtId="44" fontId="2" fillId="0" borderId="0" xfId="0" applyNumberFormat="1" applyFont="1" applyBorder="1"/>
    <xf numFmtId="42" fontId="4" fillId="0" borderId="0" xfId="0" applyNumberFormat="1" applyFont="1" applyBorder="1" applyAlignment="1"/>
    <xf numFmtId="42" fontId="5" fillId="0" borderId="0" xfId="0" applyNumberFormat="1" applyFont="1" applyBorder="1" applyAlignment="1"/>
    <xf numFmtId="0" fontId="13" fillId="0" borderId="0" xfId="0" applyFont="1" applyBorder="1" applyAlignment="1"/>
    <xf numFmtId="42" fontId="5" fillId="0" borderId="0" xfId="0" applyNumberFormat="1" applyFont="1" applyFill="1" applyBorder="1" applyAlignment="1"/>
    <xf numFmtId="42" fontId="4" fillId="0" borderId="0" xfId="0" applyNumberFormat="1" applyFont="1" applyFill="1" applyBorder="1" applyAlignment="1"/>
    <xf numFmtId="0" fontId="3" fillId="0" borderId="6" xfId="0" applyFont="1" applyBorder="1"/>
    <xf numFmtId="0" fontId="1" fillId="0" borderId="6" xfId="0" applyFont="1" applyBorder="1" applyAlignment="1">
      <alignment horizontal="left" indent="2"/>
    </xf>
    <xf numFmtId="0" fontId="4" fillId="0" borderId="6" xfId="0" applyFont="1" applyFill="1" applyBorder="1"/>
    <xf numFmtId="0" fontId="5" fillId="0" borderId="0" xfId="0" applyFont="1" applyFill="1" applyBorder="1"/>
    <xf numFmtId="9" fontId="1" fillId="0" borderId="0" xfId="2" applyFont="1" applyFill="1" applyBorder="1"/>
    <xf numFmtId="0" fontId="4" fillId="0" borderId="8" xfId="0" applyFont="1" applyFill="1" applyBorder="1"/>
    <xf numFmtId="0" fontId="3" fillId="0" borderId="8" xfId="0" applyFont="1" applyFill="1" applyBorder="1"/>
    <xf numFmtId="44" fontId="4" fillId="7" borderId="22" xfId="1" applyFont="1" applyFill="1" applyBorder="1" applyAlignment="1"/>
    <xf numFmtId="44" fontId="5" fillId="0" borderId="24" xfId="1" applyFont="1" applyFill="1" applyBorder="1" applyAlignment="1"/>
    <xf numFmtId="44" fontId="4" fillId="7" borderId="22" xfId="0" applyNumberFormat="1" applyFont="1" applyFill="1" applyBorder="1"/>
    <xf numFmtId="0" fontId="5" fillId="0" borderId="40" xfId="0" applyFont="1" applyBorder="1"/>
    <xf numFmtId="44" fontId="4" fillId="7" borderId="22" xfId="1" applyFont="1" applyFill="1" applyBorder="1"/>
    <xf numFmtId="0" fontId="4" fillId="0" borderId="24" xfId="0" applyFont="1" applyBorder="1"/>
    <xf numFmtId="0" fontId="4" fillId="0" borderId="5" xfId="0" applyFont="1" applyFill="1" applyBorder="1" applyAlignment="1"/>
    <xf numFmtId="0" fontId="4" fillId="0" borderId="9" xfId="0" applyFont="1" applyFill="1" applyBorder="1" applyAlignment="1"/>
    <xf numFmtId="0" fontId="4" fillId="0" borderId="39" xfId="0" applyFont="1" applyFill="1" applyBorder="1" applyAlignment="1"/>
    <xf numFmtId="0" fontId="3" fillId="3" borderId="12" xfId="0" applyFont="1" applyFill="1" applyBorder="1" applyAlignment="1">
      <alignment horizontal="left" vertical="top"/>
    </xf>
    <xf numFmtId="0" fontId="2" fillId="2" borderId="30" xfId="0" applyFont="1" applyFill="1" applyBorder="1" applyAlignment="1" applyProtection="1">
      <alignment horizontal="left"/>
      <protection locked="0"/>
    </xf>
    <xf numFmtId="0" fontId="3" fillId="3" borderId="28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/>
    </xf>
    <xf numFmtId="44" fontId="2" fillId="4" borderId="18" xfId="1" applyFont="1" applyFill="1" applyBorder="1" applyProtection="1"/>
    <xf numFmtId="44" fontId="2" fillId="4" borderId="18" xfId="1" applyFont="1" applyFill="1" applyBorder="1" applyProtection="1">
      <protection locked="0"/>
    </xf>
    <xf numFmtId="44" fontId="2" fillId="4" borderId="26" xfId="1" applyFont="1" applyFill="1" applyBorder="1" applyProtection="1">
      <protection locked="0"/>
    </xf>
    <xf numFmtId="44" fontId="2" fillId="4" borderId="27" xfId="1" applyFont="1" applyFill="1" applyBorder="1" applyProtection="1">
      <protection locked="0"/>
    </xf>
    <xf numFmtId="44" fontId="10" fillId="3" borderId="28" xfId="1" applyFont="1" applyFill="1" applyBorder="1" applyProtection="1"/>
    <xf numFmtId="44" fontId="2" fillId="4" borderId="13" xfId="1" applyFont="1" applyFill="1" applyBorder="1" applyProtection="1"/>
    <xf numFmtId="44" fontId="2" fillId="4" borderId="13" xfId="1" applyFont="1" applyFill="1" applyBorder="1" applyProtection="1">
      <protection locked="0"/>
    </xf>
    <xf numFmtId="44" fontId="10" fillId="3" borderId="17" xfId="1" applyFont="1" applyFill="1" applyBorder="1" applyProtection="1"/>
    <xf numFmtId="44" fontId="2" fillId="4" borderId="11" xfId="1" applyFont="1" applyFill="1" applyBorder="1" applyProtection="1"/>
    <xf numFmtId="44" fontId="2" fillId="4" borderId="11" xfId="1" applyFont="1" applyFill="1" applyBorder="1" applyProtection="1">
      <protection locked="0"/>
    </xf>
    <xf numFmtId="44" fontId="2" fillId="4" borderId="20" xfId="1" applyFont="1" applyFill="1" applyBorder="1" applyProtection="1">
      <protection locked="0"/>
    </xf>
    <xf numFmtId="44" fontId="11" fillId="3" borderId="17" xfId="1" applyFont="1" applyFill="1" applyBorder="1" applyProtection="1"/>
    <xf numFmtId="44" fontId="2" fillId="5" borderId="0" xfId="1" applyFont="1" applyFill="1"/>
    <xf numFmtId="44" fontId="0" fillId="5" borderId="0" xfId="1" applyFont="1" applyFill="1"/>
    <xf numFmtId="44" fontId="0" fillId="5" borderId="7" xfId="1" applyFont="1" applyFill="1" applyBorder="1" applyProtection="1"/>
    <xf numFmtId="44" fontId="2" fillId="3" borderId="11" xfId="1" applyFont="1" applyFill="1" applyBorder="1" applyProtection="1"/>
    <xf numFmtId="44" fontId="2" fillId="3" borderId="20" xfId="1" applyFont="1" applyFill="1" applyBorder="1" applyProtection="1"/>
    <xf numFmtId="44" fontId="0" fillId="5" borderId="17" xfId="1" applyFont="1" applyFill="1" applyBorder="1" applyProtection="1"/>
    <xf numFmtId="44" fontId="2" fillId="4" borderId="31" xfId="1" applyFont="1" applyFill="1" applyBorder="1" applyProtection="1"/>
    <xf numFmtId="44" fontId="2" fillId="4" borderId="31" xfId="1" applyFont="1" applyFill="1" applyBorder="1" applyProtection="1">
      <protection locked="0"/>
    </xf>
    <xf numFmtId="44" fontId="2" fillId="4" borderId="32" xfId="1" applyFont="1" applyFill="1" applyBorder="1" applyProtection="1">
      <protection locked="0"/>
    </xf>
    <xf numFmtId="44" fontId="11" fillId="3" borderId="33" xfId="1" applyFont="1" applyFill="1" applyBorder="1" applyProtection="1"/>
    <xf numFmtId="44" fontId="5" fillId="6" borderId="24" xfId="1" applyFont="1" applyFill="1" applyBorder="1" applyAlignment="1" applyProtection="1">
      <protection locked="0"/>
    </xf>
    <xf numFmtId="9" fontId="1" fillId="6" borderId="0" xfId="2" applyFont="1" applyFill="1" applyBorder="1" applyProtection="1">
      <protection locked="0"/>
    </xf>
    <xf numFmtId="44" fontId="5" fillId="6" borderId="40" xfId="1" applyFont="1" applyFill="1" applyBorder="1" applyAlignment="1" applyProtection="1">
      <protection locked="0"/>
    </xf>
    <xf numFmtId="9" fontId="1" fillId="6" borderId="4" xfId="2" applyFont="1" applyFill="1" applyBorder="1" applyProtection="1">
      <protection locked="0"/>
    </xf>
    <xf numFmtId="0" fontId="4" fillId="0" borderId="6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3" fillId="0" borderId="6" xfId="0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5" fillId="0" borderId="0" xfId="0" applyFont="1" applyBorder="1" applyProtection="1">
      <protection locked="0"/>
    </xf>
    <xf numFmtId="165" fontId="12" fillId="0" borderId="38" xfId="0" applyNumberFormat="1" applyFont="1" applyBorder="1" applyAlignment="1">
      <alignment vertical="center" wrapText="1"/>
    </xf>
    <xf numFmtId="44" fontId="3" fillId="2" borderId="25" xfId="1" applyFont="1" applyFill="1" applyBorder="1" applyAlignment="1" applyProtection="1">
      <alignment horizontal="center"/>
    </xf>
    <xf numFmtId="44" fontId="3" fillId="2" borderId="25" xfId="1" applyFont="1" applyFill="1" applyBorder="1" applyAlignment="1" applyProtection="1"/>
    <xf numFmtId="165" fontId="4" fillId="0" borderId="0" xfId="0" applyNumberFormat="1" applyFont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/>
    <xf numFmtId="0" fontId="16" fillId="0" borderId="0" xfId="0" applyNumberFormat="1" applyFont="1"/>
    <xf numFmtId="166" fontId="15" fillId="0" borderId="0" xfId="0" applyNumberFormat="1" applyFont="1" applyProtection="1">
      <protection locked="0"/>
    </xf>
    <xf numFmtId="42" fontId="15" fillId="0" borderId="0" xfId="0" applyNumberFormat="1" applyFont="1" applyBorder="1" applyProtection="1">
      <protection locked="0"/>
    </xf>
    <xf numFmtId="44" fontId="2" fillId="2" borderId="33" xfId="1" applyFont="1" applyFill="1" applyBorder="1" applyProtection="1"/>
    <xf numFmtId="0" fontId="3" fillId="0" borderId="0" xfId="0" applyFont="1" applyBorder="1" applyAlignment="1">
      <alignment horizontal="center"/>
    </xf>
    <xf numFmtId="0" fontId="2" fillId="6" borderId="10" xfId="0" applyFont="1" applyFill="1" applyBorder="1" applyAlignment="1" applyProtection="1">
      <alignment horizontal="left"/>
      <protection locked="0"/>
    </xf>
    <xf numFmtId="0" fontId="4" fillId="7" borderId="1" xfId="0" applyFont="1" applyFill="1" applyBorder="1" applyAlignment="1">
      <alignment horizontal="right"/>
    </xf>
    <xf numFmtId="0" fontId="4" fillId="7" borderId="2" xfId="0" applyFont="1" applyFill="1" applyBorder="1" applyAlignment="1">
      <alignment horizontal="right"/>
    </xf>
    <xf numFmtId="0" fontId="14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/>
    </xf>
    <xf numFmtId="0" fontId="8" fillId="2" borderId="21" xfId="0" applyFont="1" applyFill="1" applyBorder="1" applyAlignment="1" applyProtection="1">
      <alignment horizontal="left"/>
    </xf>
    <xf numFmtId="0" fontId="8" fillId="2" borderId="2" xfId="0" applyFont="1" applyFill="1" applyBorder="1" applyAlignment="1" applyProtection="1">
      <alignment horizontal="left"/>
    </xf>
    <xf numFmtId="0" fontId="8" fillId="2" borderId="3" xfId="0" applyFont="1" applyFill="1" applyBorder="1" applyAlignment="1" applyProtection="1">
      <alignment horizontal="left"/>
    </xf>
    <xf numFmtId="0" fontId="3" fillId="3" borderId="15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PSEECSRVIP04\EPO-Groups\EPO%20SHARE\EPO\LHD_GrantTracking\_Contract%20Conversions\_Templates\HPP%20Supplemental\HPP%20Supp%20COVID-19%20Local%20Allo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PP Supp Funding"/>
    </sheetNames>
    <sheetDataSet>
      <sheetData sheetId="0">
        <row r="3">
          <cell r="A3" t="str">
            <v>ALAMEDA</v>
          </cell>
          <cell r="B3" t="str">
            <v>ALAMEDA (minus Berkeley)</v>
          </cell>
          <cell r="C3">
            <v>182882</v>
          </cell>
          <cell r="D3" t="str">
            <v>COVID-19-0102</v>
          </cell>
          <cell r="E3" t="str">
            <v>2001COVIDS</v>
          </cell>
        </row>
        <row r="4">
          <cell r="A4" t="str">
            <v>ALPINE</v>
          </cell>
          <cell r="B4" t="str">
            <v>ALPINE</v>
          </cell>
          <cell r="C4">
            <v>124928</v>
          </cell>
          <cell r="D4" t="str">
            <v>COVID-19-0202</v>
          </cell>
          <cell r="E4" t="str">
            <v>2002COVIDS</v>
          </cell>
        </row>
        <row r="5">
          <cell r="A5" t="str">
            <v>AMADOR</v>
          </cell>
          <cell r="B5" t="str">
            <v>AMADOR</v>
          </cell>
          <cell r="C5">
            <v>123073</v>
          </cell>
          <cell r="D5" t="str">
            <v>COVID-19-0302</v>
          </cell>
          <cell r="E5" t="str">
            <v>2003COVIDS</v>
          </cell>
        </row>
        <row r="6">
          <cell r="A6" t="str">
            <v>BUTTE</v>
          </cell>
          <cell r="B6" t="str">
            <v>BUTTE</v>
          </cell>
          <cell r="C6">
            <v>127240</v>
          </cell>
          <cell r="D6" t="str">
            <v>COVID-19-0502</v>
          </cell>
          <cell r="E6" t="str">
            <v>2005COVIDS</v>
          </cell>
        </row>
        <row r="7">
          <cell r="A7" t="str">
            <v>CALAVERAS</v>
          </cell>
          <cell r="B7" t="str">
            <v>CALAVERAS</v>
          </cell>
          <cell r="C7">
            <v>122523</v>
          </cell>
          <cell r="D7" t="str">
            <v>COVID-19-0602</v>
          </cell>
          <cell r="E7" t="str">
            <v>2006COVIDS</v>
          </cell>
        </row>
        <row r="8">
          <cell r="A8" t="str">
            <v>COLUSA</v>
          </cell>
          <cell r="B8" t="str">
            <v>COLUSA</v>
          </cell>
          <cell r="C8">
            <v>120154</v>
          </cell>
          <cell r="D8" t="str">
            <v>COVID-19-0702</v>
          </cell>
          <cell r="E8" t="str">
            <v>2007COVIDS</v>
          </cell>
        </row>
        <row r="9">
          <cell r="A9" t="str">
            <v>CONTRA COSTA</v>
          </cell>
          <cell r="B9" t="str">
            <v>CONTRA COSTA</v>
          </cell>
          <cell r="C9">
            <v>165079</v>
          </cell>
          <cell r="D9" t="str">
            <v>COVID-19-0802</v>
          </cell>
          <cell r="E9" t="str">
            <v>2008COVIDS</v>
          </cell>
        </row>
        <row r="10">
          <cell r="A10" t="str">
            <v>DEL NORTE</v>
          </cell>
          <cell r="B10" t="str">
            <v>DEL NORTE</v>
          </cell>
          <cell r="C10">
            <v>107241</v>
          </cell>
          <cell r="D10" t="str">
            <v>COVID-19-0902</v>
          </cell>
          <cell r="E10" t="str">
            <v>2009COVIDS</v>
          </cell>
        </row>
        <row r="11">
          <cell r="A11" t="str">
            <v>EL DORADO</v>
          </cell>
          <cell r="B11" t="str">
            <v>EL DORADO</v>
          </cell>
          <cell r="C11">
            <v>131652</v>
          </cell>
          <cell r="D11" t="str">
            <v>COVID-19-1002</v>
          </cell>
          <cell r="E11" t="str">
            <v>2010COVIDS</v>
          </cell>
        </row>
        <row r="12">
          <cell r="A12" t="str">
            <v>FRESNO</v>
          </cell>
          <cell r="B12" t="str">
            <v>FRESNO</v>
          </cell>
          <cell r="C12">
            <v>146275</v>
          </cell>
          <cell r="D12" t="str">
            <v>COVID-19-1102</v>
          </cell>
          <cell r="E12" t="str">
            <v>2011COVIDS</v>
          </cell>
        </row>
        <row r="13">
          <cell r="A13" t="str">
            <v>GLENN</v>
          </cell>
          <cell r="B13" t="str">
            <v>GLENN</v>
          </cell>
          <cell r="C13">
            <v>120397</v>
          </cell>
          <cell r="D13" t="str">
            <v>COVID-19-1202</v>
          </cell>
          <cell r="E13" t="str">
            <v>2012COVIDS</v>
          </cell>
        </row>
        <row r="14">
          <cell r="A14" t="str">
            <v>HUMBOLDT</v>
          </cell>
          <cell r="B14" t="str">
            <v>HUMBOLDT</v>
          </cell>
          <cell r="C14">
            <v>110984</v>
          </cell>
          <cell r="D14" t="str">
            <v>COVID-19-1302</v>
          </cell>
          <cell r="E14" t="str">
            <v>2013COVIDS</v>
          </cell>
        </row>
        <row r="15">
          <cell r="A15" t="str">
            <v>IMPERIAL</v>
          </cell>
          <cell r="B15" t="str">
            <v>IMPERIAL</v>
          </cell>
          <cell r="C15">
            <v>131597</v>
          </cell>
          <cell r="D15" t="str">
            <v>COVID-19-1402</v>
          </cell>
          <cell r="E15" t="str">
            <v>2014COVIDS</v>
          </cell>
        </row>
        <row r="16">
          <cell r="A16" t="str">
            <v>INYO</v>
          </cell>
          <cell r="B16" t="str">
            <v>INYO</v>
          </cell>
          <cell r="C16">
            <v>119601</v>
          </cell>
          <cell r="D16" t="str">
            <v>COVID-19-1502</v>
          </cell>
          <cell r="E16" t="str">
            <v>2015COVIDS</v>
          </cell>
        </row>
        <row r="17">
          <cell r="A17" t="str">
            <v>KERN</v>
          </cell>
          <cell r="B17" t="str">
            <v>KERN</v>
          </cell>
          <cell r="C17">
            <v>156778</v>
          </cell>
          <cell r="D17" t="str">
            <v>COVID-19-1602</v>
          </cell>
          <cell r="E17" t="str">
            <v>2016COVIDS</v>
          </cell>
        </row>
        <row r="18">
          <cell r="A18" t="str">
            <v>KINGS</v>
          </cell>
          <cell r="B18" t="str">
            <v>KINGS</v>
          </cell>
          <cell r="C18">
            <v>116298</v>
          </cell>
          <cell r="D18" t="str">
            <v>COVID-19-1702</v>
          </cell>
          <cell r="E18" t="str">
            <v>2017COVIDS</v>
          </cell>
        </row>
        <row r="19">
          <cell r="A19" t="str">
            <v>LAKE</v>
          </cell>
          <cell r="B19" t="str">
            <v>LAKE</v>
          </cell>
          <cell r="C19">
            <v>108547</v>
          </cell>
          <cell r="D19" t="str">
            <v>COVID-19-1802</v>
          </cell>
          <cell r="E19" t="str">
            <v>2018COVIDS</v>
          </cell>
        </row>
        <row r="20">
          <cell r="A20" t="str">
            <v>LASSEN</v>
          </cell>
          <cell r="B20" t="str">
            <v>LASSEN</v>
          </cell>
          <cell r="C20">
            <v>126045</v>
          </cell>
          <cell r="D20" t="str">
            <v>COVID-19-1902</v>
          </cell>
          <cell r="E20" t="str">
            <v>2019COVIDS</v>
          </cell>
        </row>
        <row r="21">
          <cell r="A21" t="str">
            <v>MADERA</v>
          </cell>
          <cell r="B21" t="str">
            <v>MADERA</v>
          </cell>
          <cell r="C21">
            <v>116500</v>
          </cell>
          <cell r="D21" t="str">
            <v>COVID-19-2002</v>
          </cell>
          <cell r="E21" t="str">
            <v>2020COVIDS</v>
          </cell>
        </row>
        <row r="22">
          <cell r="A22" t="str">
            <v>MARIN</v>
          </cell>
          <cell r="B22" t="str">
            <v>MARIN</v>
          </cell>
          <cell r="C22">
            <v>134115</v>
          </cell>
          <cell r="D22" t="str">
            <v>COVID-19-2102</v>
          </cell>
          <cell r="E22" t="str">
            <v>2021COVIDS</v>
          </cell>
        </row>
        <row r="23">
          <cell r="A23" t="str">
            <v>MARIPOSA</v>
          </cell>
          <cell r="B23" t="str">
            <v>MARIPOSA</v>
          </cell>
          <cell r="C23">
            <v>124054</v>
          </cell>
          <cell r="D23" t="str">
            <v>COVID-19-2202</v>
          </cell>
          <cell r="E23" t="str">
            <v>2022COVIDS</v>
          </cell>
        </row>
        <row r="24">
          <cell r="A24" t="str">
            <v>MENDOCINO</v>
          </cell>
          <cell r="B24" t="str">
            <v>MENDOCINO</v>
          </cell>
          <cell r="C24">
            <v>128086</v>
          </cell>
          <cell r="D24" t="str">
            <v>COVID-19-2302</v>
          </cell>
          <cell r="E24" t="str">
            <v>2023COVIDS</v>
          </cell>
        </row>
        <row r="25">
          <cell r="A25" t="str">
            <v>MERCED</v>
          </cell>
          <cell r="B25" t="str">
            <v>MERCED</v>
          </cell>
          <cell r="C25">
            <v>134810</v>
          </cell>
          <cell r="D25" t="str">
            <v>COVID-19-2402</v>
          </cell>
          <cell r="E25" t="str">
            <v>2024COVIDS</v>
          </cell>
        </row>
        <row r="26">
          <cell r="A26" t="str">
            <v>MODOC</v>
          </cell>
          <cell r="B26" t="str">
            <v>MODOC</v>
          </cell>
          <cell r="C26">
            <v>125333</v>
          </cell>
          <cell r="D26" t="str">
            <v>COVID-19-2502</v>
          </cell>
          <cell r="E26" t="str">
            <v>2025COVIDS</v>
          </cell>
        </row>
        <row r="27">
          <cell r="A27" t="str">
            <v>MONO</v>
          </cell>
          <cell r="B27" t="str">
            <v>MONO</v>
          </cell>
          <cell r="C27">
            <v>119428</v>
          </cell>
          <cell r="D27" t="str">
            <v>COVID-19-2602</v>
          </cell>
          <cell r="E27" t="str">
            <v>2026COVIDS</v>
          </cell>
        </row>
        <row r="28">
          <cell r="A28" t="str">
            <v>MONTEREY</v>
          </cell>
          <cell r="B28" t="str">
            <v>MONTEREY</v>
          </cell>
          <cell r="C28">
            <v>140444</v>
          </cell>
          <cell r="D28" t="str">
            <v>COVID-19-2702</v>
          </cell>
          <cell r="E28" t="str">
            <v>2027COVIDS</v>
          </cell>
        </row>
        <row r="29">
          <cell r="A29" t="str">
            <v>NAPA</v>
          </cell>
          <cell r="B29" t="str">
            <v>NAPA</v>
          </cell>
          <cell r="C29">
            <v>129881</v>
          </cell>
          <cell r="D29" t="str">
            <v>COVID-19-2802</v>
          </cell>
          <cell r="E29" t="str">
            <v>2028COVIDS</v>
          </cell>
        </row>
        <row r="30">
          <cell r="A30" t="str">
            <v>NEVADA</v>
          </cell>
          <cell r="B30" t="str">
            <v>NEVADA</v>
          </cell>
          <cell r="C30">
            <v>122816</v>
          </cell>
          <cell r="D30" t="str">
            <v>COVID-19-2902</v>
          </cell>
          <cell r="E30" t="str">
            <v>2029COVIDS</v>
          </cell>
        </row>
        <row r="31">
          <cell r="A31" t="str">
            <v>ORANGE</v>
          </cell>
          <cell r="B31" t="str">
            <v>ORANGE</v>
          </cell>
          <cell r="C31">
            <v>236738</v>
          </cell>
          <cell r="D31" t="str">
            <v>COVID-19-3002</v>
          </cell>
          <cell r="E31" t="str">
            <v>2030COVIDS</v>
          </cell>
        </row>
        <row r="32">
          <cell r="A32" t="str">
            <v>PLACER</v>
          </cell>
          <cell r="B32" t="str">
            <v>PLACER</v>
          </cell>
          <cell r="C32">
            <v>133142</v>
          </cell>
          <cell r="D32" t="str">
            <v>COVID-19-3102</v>
          </cell>
          <cell r="E32" t="str">
            <v>2031COVIDS</v>
          </cell>
        </row>
        <row r="33">
          <cell r="A33" t="str">
            <v>PLUMAS</v>
          </cell>
          <cell r="B33" t="str">
            <v>PLUMAS</v>
          </cell>
          <cell r="C33">
            <v>125686</v>
          </cell>
          <cell r="D33" t="str">
            <v>COVID-19-3202</v>
          </cell>
          <cell r="E33" t="str">
            <v>2032COVIDS</v>
          </cell>
        </row>
        <row r="34">
          <cell r="A34" t="str">
            <v>RIVERSIDE</v>
          </cell>
          <cell r="B34" t="str">
            <v>RIVERSIDE</v>
          </cell>
          <cell r="C34">
            <v>209609</v>
          </cell>
          <cell r="D34" t="str">
            <v>COVID-19-3302</v>
          </cell>
          <cell r="E34" t="str">
            <v>2033COVIDS</v>
          </cell>
        </row>
        <row r="35">
          <cell r="A35" t="str">
            <v>SACRAMENTO</v>
          </cell>
          <cell r="B35" t="str">
            <v>SACRAMENTO</v>
          </cell>
          <cell r="C35">
            <v>178612</v>
          </cell>
          <cell r="D35" t="str">
            <v>COVID-19-3402</v>
          </cell>
          <cell r="E35" t="str">
            <v>2034COVIDS</v>
          </cell>
        </row>
        <row r="36">
          <cell r="A36" t="str">
            <v>SAN BENITO</v>
          </cell>
          <cell r="B36" t="str">
            <v>SAN BENITO</v>
          </cell>
          <cell r="C36">
            <v>127160</v>
          </cell>
          <cell r="D36" t="str">
            <v>COVID-19-3502</v>
          </cell>
          <cell r="E36" t="str">
            <v>2035COVIDS</v>
          </cell>
        </row>
        <row r="37">
          <cell r="A37" t="str">
            <v>SAN BERNARDINO</v>
          </cell>
          <cell r="B37" t="str">
            <v>SAN BERNARDINO</v>
          </cell>
          <cell r="C37">
            <v>156974</v>
          </cell>
          <cell r="D37" t="str">
            <v>COVID-19-3602</v>
          </cell>
          <cell r="E37" t="str">
            <v>2036COVIDS</v>
          </cell>
        </row>
        <row r="38">
          <cell r="A38" t="str">
            <v>SAN DIEGO</v>
          </cell>
          <cell r="B38" t="str">
            <v>SAN DIEGO</v>
          </cell>
          <cell r="C38">
            <v>241221</v>
          </cell>
          <cell r="D38" t="str">
            <v>COVID-19-3702</v>
          </cell>
          <cell r="E38" t="str">
            <v>2037COVIDS</v>
          </cell>
        </row>
        <row r="39">
          <cell r="A39" t="str">
            <v>SAN FRANCISCO</v>
          </cell>
          <cell r="B39" t="str">
            <v>SAN FRANCISCO</v>
          </cell>
          <cell r="C39">
            <v>155647</v>
          </cell>
          <cell r="D39" t="str">
            <v>COVID-19-3802</v>
          </cell>
          <cell r="E39" t="str">
            <v>2038COVIDS</v>
          </cell>
        </row>
        <row r="40">
          <cell r="A40" t="str">
            <v>SAN JOAQUIN</v>
          </cell>
          <cell r="B40" t="str">
            <v>SAN JOAQUIN</v>
          </cell>
          <cell r="C40">
            <v>151713</v>
          </cell>
          <cell r="D40" t="str">
            <v>COVID-19-3902</v>
          </cell>
          <cell r="E40" t="str">
            <v>2039COVIDS</v>
          </cell>
        </row>
        <row r="41">
          <cell r="A41" t="str">
            <v>SAN LUIS OBISPO</v>
          </cell>
          <cell r="B41" t="str">
            <v>SAN LUIS OBISPO</v>
          </cell>
          <cell r="C41">
            <v>134722</v>
          </cell>
          <cell r="D41" t="str">
            <v>COVID-19-4002</v>
          </cell>
          <cell r="E41" t="str">
            <v>2040COVIDS</v>
          </cell>
        </row>
        <row r="42">
          <cell r="A42" t="str">
            <v>SAN MATEO</v>
          </cell>
          <cell r="B42" t="str">
            <v>SAN MATEO</v>
          </cell>
          <cell r="C42">
            <v>151855</v>
          </cell>
          <cell r="D42" t="str">
            <v>COVID-19-4102</v>
          </cell>
          <cell r="E42" t="str">
            <v>2041COVIDS</v>
          </cell>
        </row>
        <row r="43">
          <cell r="A43" t="str">
            <v>SANTA BARBARA</v>
          </cell>
          <cell r="B43" t="str">
            <v>SANTA BARBARA</v>
          </cell>
          <cell r="C43">
            <v>140763</v>
          </cell>
          <cell r="D43" t="str">
            <v>COVID-19-4202</v>
          </cell>
          <cell r="E43" t="str">
            <v>2042COVIDS</v>
          </cell>
        </row>
        <row r="44">
          <cell r="A44" t="str">
            <v>SANTA CLARA</v>
          </cell>
          <cell r="B44" t="str">
            <v>SANTA CLARA</v>
          </cell>
          <cell r="C44">
            <v>192763</v>
          </cell>
          <cell r="D44" t="str">
            <v>COVID-19-4302</v>
          </cell>
          <cell r="E44" t="str">
            <v>2043COVIDS</v>
          </cell>
        </row>
        <row r="45">
          <cell r="A45" t="str">
            <v>SANTA CRUZ</v>
          </cell>
          <cell r="B45" t="str">
            <v>SANTA CRUZ</v>
          </cell>
          <cell r="C45">
            <v>134531</v>
          </cell>
          <cell r="D45" t="str">
            <v>COVID-19-4402</v>
          </cell>
          <cell r="E45" t="str">
            <v>2044COVIDS</v>
          </cell>
        </row>
        <row r="46">
          <cell r="A46" t="str">
            <v>SHASTA</v>
          </cell>
          <cell r="B46" t="str">
            <v>SHASTA</v>
          </cell>
          <cell r="C46">
            <v>125586</v>
          </cell>
          <cell r="D46" t="str">
            <v>COVID-19-4502</v>
          </cell>
          <cell r="E46" t="str">
            <v>2045COVIDS</v>
          </cell>
        </row>
        <row r="47">
          <cell r="A47" t="str">
            <v>SIERRA</v>
          </cell>
          <cell r="B47" t="str">
            <v>SIERRA</v>
          </cell>
          <cell r="C47">
            <v>125111</v>
          </cell>
          <cell r="D47" t="str">
            <v>COVID-19-4602</v>
          </cell>
          <cell r="E47" t="str">
            <v>2046COVIDS</v>
          </cell>
        </row>
        <row r="48">
          <cell r="A48" t="str">
            <v>SISKIYOU</v>
          </cell>
          <cell r="B48" t="str">
            <v>SISKIYOU</v>
          </cell>
          <cell r="C48">
            <v>120933</v>
          </cell>
          <cell r="D48" t="str">
            <v>COVID-19-4702</v>
          </cell>
          <cell r="E48" t="str">
            <v>2047COVIDS</v>
          </cell>
        </row>
        <row r="49">
          <cell r="A49" t="str">
            <v>SOLANO</v>
          </cell>
          <cell r="B49" t="str">
            <v>SOLANO</v>
          </cell>
          <cell r="C49">
            <v>140302</v>
          </cell>
          <cell r="D49" t="str">
            <v>COVID-19-4802</v>
          </cell>
          <cell r="E49" t="str">
            <v>2048COVIDS</v>
          </cell>
        </row>
        <row r="50">
          <cell r="A50" t="str">
            <v>SONOMA</v>
          </cell>
          <cell r="B50" t="str">
            <v>SONOMA</v>
          </cell>
          <cell r="C50">
            <v>142361</v>
          </cell>
          <cell r="D50" t="str">
            <v>COVID-19-4902</v>
          </cell>
          <cell r="E50" t="str">
            <v>2049COVIDS</v>
          </cell>
        </row>
        <row r="51">
          <cell r="A51" t="str">
            <v>STANISLAUS</v>
          </cell>
          <cell r="B51" t="str">
            <v>STANISLAUS</v>
          </cell>
          <cell r="C51">
            <v>97239</v>
          </cell>
          <cell r="D51" t="str">
            <v>COVID-19-5002</v>
          </cell>
          <cell r="E51" t="str">
            <v>2050COVIDS</v>
          </cell>
        </row>
        <row r="52">
          <cell r="A52" t="str">
            <v>SUTTER</v>
          </cell>
          <cell r="B52" t="str">
            <v>SUTTER</v>
          </cell>
          <cell r="C52">
            <v>122767</v>
          </cell>
          <cell r="D52" t="str">
            <v>COVID-19-5102</v>
          </cell>
          <cell r="E52" t="str">
            <v>2051COVIDS</v>
          </cell>
        </row>
        <row r="53">
          <cell r="A53" t="str">
            <v>TEHAMA</v>
          </cell>
          <cell r="B53" t="str">
            <v>TEHAMA</v>
          </cell>
          <cell r="C53">
            <v>121620</v>
          </cell>
          <cell r="D53" t="str">
            <v>COVID-19-5202</v>
          </cell>
          <cell r="E53" t="str">
            <v>2052COVIDS</v>
          </cell>
        </row>
        <row r="54">
          <cell r="A54" t="str">
            <v>TRINITY</v>
          </cell>
          <cell r="B54" t="str">
            <v>TRINITY</v>
          </cell>
          <cell r="C54">
            <v>125475</v>
          </cell>
          <cell r="D54" t="str">
            <v>COVID-19-5302</v>
          </cell>
          <cell r="E54" t="str">
            <v>2053COVIDS</v>
          </cell>
        </row>
        <row r="55">
          <cell r="A55" t="str">
            <v>TULARE</v>
          </cell>
          <cell r="B55" t="str">
            <v>TULARE</v>
          </cell>
          <cell r="C55">
            <v>127581</v>
          </cell>
          <cell r="D55" t="str">
            <v>COVID-19-5402</v>
          </cell>
          <cell r="E55" t="str">
            <v>2054COVIDS</v>
          </cell>
        </row>
        <row r="56">
          <cell r="A56" t="str">
            <v>TUOLUMNE</v>
          </cell>
          <cell r="B56" t="str">
            <v>TUOLUMNE</v>
          </cell>
          <cell r="C56">
            <v>126893</v>
          </cell>
          <cell r="D56" t="str">
            <v>COVID-19-5502</v>
          </cell>
          <cell r="E56" t="str">
            <v>2055COVIDS</v>
          </cell>
        </row>
        <row r="57">
          <cell r="A57" t="str">
            <v>VENTURA</v>
          </cell>
          <cell r="B57" t="str">
            <v>VENTURA</v>
          </cell>
          <cell r="C57">
            <v>154702</v>
          </cell>
          <cell r="D57" t="str">
            <v>COVID-19-5602</v>
          </cell>
          <cell r="E57" t="str">
            <v>2056COVIDS</v>
          </cell>
        </row>
        <row r="58">
          <cell r="A58" t="str">
            <v>YOLO</v>
          </cell>
          <cell r="B58" t="str">
            <v>YOLO</v>
          </cell>
          <cell r="C58">
            <v>132718</v>
          </cell>
          <cell r="D58" t="str">
            <v>COVID-19-5702</v>
          </cell>
          <cell r="E58" t="str">
            <v>2057COVIDS</v>
          </cell>
        </row>
        <row r="59">
          <cell r="A59" t="str">
            <v>YUBA</v>
          </cell>
          <cell r="B59" t="str">
            <v>YUBA</v>
          </cell>
          <cell r="C59">
            <v>122089</v>
          </cell>
          <cell r="D59" t="str">
            <v>COVID-19-5102</v>
          </cell>
          <cell r="E59" t="str">
            <v>2058COVIDS</v>
          </cell>
        </row>
        <row r="60">
          <cell r="A60" t="str">
            <v>YUBA</v>
          </cell>
          <cell r="B60" t="str">
            <v xml:space="preserve">Central California Emergency Medical Agnecy </v>
          </cell>
          <cell r="C60">
            <v>56127</v>
          </cell>
          <cell r="D60" t="str">
            <v>COVID-19-5902</v>
          </cell>
          <cell r="E60" t="str">
            <v>2059COVIDS</v>
          </cell>
        </row>
        <row r="61">
          <cell r="A61" t="str">
            <v>YUBA</v>
          </cell>
          <cell r="B61" t="str">
            <v>Inland County Emergency Medical Agency</v>
          </cell>
          <cell r="C61">
            <v>56127</v>
          </cell>
          <cell r="D61" t="str">
            <v>COVID-19-6002</v>
          </cell>
          <cell r="E61" t="str">
            <v>2060COVIDS</v>
          </cell>
        </row>
        <row r="62">
          <cell r="A62" t="str">
            <v>YUBA</v>
          </cell>
          <cell r="B62" t="str">
            <v>Mountain Valley Emergency Medical Agency</v>
          </cell>
          <cell r="C62">
            <v>56127</v>
          </cell>
          <cell r="D62" t="str">
            <v>COVID-19-6102</v>
          </cell>
          <cell r="E62" t="str">
            <v>2061COVIDS</v>
          </cell>
        </row>
        <row r="63">
          <cell r="A63" t="str">
            <v>YUBA</v>
          </cell>
          <cell r="B63" t="str">
            <v>North Coast Emergency Medical Agency</v>
          </cell>
          <cell r="C63">
            <v>56127</v>
          </cell>
          <cell r="D63" t="str">
            <v>COVID-19-6202</v>
          </cell>
          <cell r="E63" t="str">
            <v>2062COVIDS</v>
          </cell>
        </row>
        <row r="64">
          <cell r="A64" t="str">
            <v>YUBA</v>
          </cell>
          <cell r="B64" t="str">
            <v xml:space="preserve">Sierra Sacramento Valley EMS </v>
          </cell>
          <cell r="C64">
            <v>56127</v>
          </cell>
          <cell r="D64" t="str">
            <v>COVID-19-6302</v>
          </cell>
          <cell r="E64" t="str">
            <v>2063COVIDS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topLeftCell="B1" zoomScaleNormal="100" workbookViewId="0">
      <selection activeCell="J2" sqref="J2"/>
    </sheetView>
  </sheetViews>
  <sheetFormatPr defaultColWidth="9.140625" defaultRowHeight="15" x14ac:dyDescent="0.2"/>
  <cols>
    <col min="1" max="1" width="0" style="33" hidden="1" customWidth="1"/>
    <col min="2" max="2" width="17.140625" style="33" bestFit="1" customWidth="1"/>
    <col min="3" max="6" width="9.140625" style="33"/>
    <col min="7" max="7" width="18.85546875" style="33" customWidth="1"/>
    <col min="8" max="8" width="13" style="34" customWidth="1"/>
    <col min="9" max="9" width="15.85546875" style="34" customWidth="1"/>
    <col min="10" max="10" width="15.5703125" style="34" bestFit="1" customWidth="1"/>
    <col min="11" max="16384" width="9.140625" style="33"/>
  </cols>
  <sheetData>
    <row r="1" spans="1:10" ht="15.75" x14ac:dyDescent="0.25">
      <c r="B1" s="110" t="s">
        <v>46</v>
      </c>
      <c r="C1" s="110"/>
      <c r="D1" s="110"/>
      <c r="E1" s="110"/>
      <c r="F1" s="110"/>
      <c r="G1" s="110"/>
      <c r="J1" s="108" t="s">
        <v>47</v>
      </c>
    </row>
    <row r="2" spans="1:10" ht="20.25" x14ac:dyDescent="0.3">
      <c r="B2" s="115" t="s">
        <v>0</v>
      </c>
      <c r="C2" s="115"/>
      <c r="D2" s="115"/>
      <c r="E2" s="115"/>
      <c r="F2" s="115"/>
      <c r="G2" s="115"/>
      <c r="H2" s="42"/>
      <c r="I2" s="42"/>
      <c r="J2" s="42"/>
    </row>
    <row r="3" spans="1:10" ht="20.25" x14ac:dyDescent="0.3">
      <c r="B3" s="36"/>
      <c r="C3" s="36"/>
      <c r="D3" s="36"/>
      <c r="E3" s="36"/>
      <c r="F3" s="36"/>
      <c r="G3" s="36"/>
      <c r="H3" s="36"/>
      <c r="I3" s="36"/>
      <c r="J3" s="36"/>
    </row>
    <row r="4" spans="1:10" ht="16.5" thickBot="1" x14ac:dyDescent="0.3">
      <c r="A4" s="105" t="str">
        <f>J1</f>
        <v>Siskiyou</v>
      </c>
      <c r="B4" s="37" t="s">
        <v>22</v>
      </c>
      <c r="C4" s="111" t="str">
        <f>VLOOKUP(A4,'[1]HPP Supp Funding'!$A$3:$E$64,2,0)</f>
        <v>SISKIYOU</v>
      </c>
      <c r="D4" s="111"/>
      <c r="E4" s="111"/>
      <c r="F4" s="111"/>
      <c r="G4" s="111"/>
      <c r="H4" s="33"/>
    </row>
    <row r="5" spans="1:10" ht="16.5" thickBot="1" x14ac:dyDescent="0.3">
      <c r="B5" s="37"/>
    </row>
    <row r="6" spans="1:10" s="37" customFormat="1" ht="15.75" x14ac:dyDescent="0.25">
      <c r="B6" s="58" t="s">
        <v>31</v>
      </c>
      <c r="C6" s="59"/>
      <c r="D6" s="59"/>
      <c r="E6" s="59"/>
      <c r="F6" s="59"/>
      <c r="G6" s="60"/>
      <c r="H6" s="6"/>
      <c r="I6" s="6"/>
      <c r="J6" s="6"/>
    </row>
    <row r="7" spans="1:10" x14ac:dyDescent="0.2">
      <c r="B7" s="46" t="s">
        <v>23</v>
      </c>
      <c r="C7" s="3"/>
      <c r="D7" s="99"/>
      <c r="E7" s="99"/>
      <c r="F7" s="99"/>
      <c r="G7" s="91">
        <v>0</v>
      </c>
      <c r="H7" s="33"/>
      <c r="I7" s="33"/>
      <c r="J7" s="43"/>
    </row>
    <row r="8" spans="1:10" s="37" customFormat="1" ht="16.5" thickBot="1" x14ac:dyDescent="0.3">
      <c r="B8" s="46" t="s">
        <v>24</v>
      </c>
      <c r="C8" s="92">
        <v>0</v>
      </c>
      <c r="D8" s="99"/>
      <c r="E8" s="99"/>
      <c r="F8" s="99"/>
      <c r="G8" s="91">
        <f>G7*C8</f>
        <v>0</v>
      </c>
      <c r="J8" s="43"/>
    </row>
    <row r="9" spans="1:10" ht="16.5" thickBot="1" x14ac:dyDescent="0.3">
      <c r="B9" s="112" t="s">
        <v>33</v>
      </c>
      <c r="C9" s="113"/>
      <c r="D9" s="113"/>
      <c r="E9" s="113"/>
      <c r="F9" s="113"/>
      <c r="G9" s="52">
        <f>G7+G8</f>
        <v>0</v>
      </c>
      <c r="H9" s="33"/>
      <c r="I9" s="33"/>
      <c r="J9" s="44"/>
    </row>
    <row r="10" spans="1:10" ht="15.75" x14ac:dyDescent="0.25">
      <c r="B10" s="50" t="s">
        <v>25</v>
      </c>
      <c r="C10" s="5"/>
      <c r="D10" s="5"/>
      <c r="E10" s="5"/>
      <c r="F10" s="5"/>
      <c r="G10" s="93">
        <v>0</v>
      </c>
      <c r="H10" s="33"/>
      <c r="I10" s="33"/>
      <c r="J10" s="6"/>
    </row>
    <row r="11" spans="1:10" ht="16.5" thickBot="1" x14ac:dyDescent="0.3">
      <c r="B11" s="47"/>
      <c r="C11" s="48"/>
      <c r="D11" s="48"/>
      <c r="E11" s="48"/>
      <c r="F11" s="48"/>
      <c r="G11" s="53"/>
      <c r="H11" s="33"/>
      <c r="I11" s="33"/>
      <c r="J11" s="6"/>
    </row>
    <row r="12" spans="1:10" ht="16.5" thickBot="1" x14ac:dyDescent="0.3">
      <c r="B12" s="112" t="s">
        <v>34</v>
      </c>
      <c r="C12" s="113"/>
      <c r="D12" s="113"/>
      <c r="E12" s="113"/>
      <c r="F12" s="113"/>
      <c r="G12" s="54">
        <f>G10</f>
        <v>0</v>
      </c>
      <c r="H12" s="6"/>
      <c r="I12" s="33"/>
      <c r="J12" s="6"/>
    </row>
    <row r="13" spans="1:10" ht="15.75" x14ac:dyDescent="0.25">
      <c r="B13" s="50" t="s">
        <v>26</v>
      </c>
      <c r="C13" s="5"/>
      <c r="D13" s="5"/>
      <c r="E13" s="5"/>
      <c r="F13" s="5"/>
      <c r="G13" s="55"/>
      <c r="H13" s="6"/>
      <c r="I13" s="33"/>
      <c r="J13" s="6"/>
    </row>
    <row r="14" spans="1:10" x14ac:dyDescent="0.2">
      <c r="B14" s="46" t="s">
        <v>27</v>
      </c>
      <c r="C14" s="99"/>
      <c r="D14" s="99"/>
      <c r="E14" s="99"/>
      <c r="F14" s="99"/>
      <c r="G14" s="91">
        <v>0</v>
      </c>
      <c r="H14" s="6"/>
      <c r="I14" s="33"/>
      <c r="J14" s="6"/>
    </row>
    <row r="15" spans="1:10" ht="15.75" thickBot="1" x14ac:dyDescent="0.25">
      <c r="B15" s="46" t="s">
        <v>28</v>
      </c>
      <c r="C15" s="99"/>
      <c r="D15" s="99"/>
      <c r="E15" s="99"/>
      <c r="F15" s="99"/>
      <c r="G15" s="91">
        <v>0</v>
      </c>
      <c r="H15" s="41"/>
      <c r="I15" s="33"/>
      <c r="J15" s="41"/>
    </row>
    <row r="16" spans="1:10" ht="16.5" thickBot="1" x14ac:dyDescent="0.3">
      <c r="B16" s="112" t="s">
        <v>35</v>
      </c>
      <c r="C16" s="113"/>
      <c r="D16" s="113"/>
      <c r="E16" s="113"/>
      <c r="F16" s="113"/>
      <c r="G16" s="56">
        <f>G14+G15</f>
        <v>0</v>
      </c>
      <c r="H16" s="41"/>
      <c r="I16" s="33"/>
      <c r="J16" s="41"/>
    </row>
    <row r="17" spans="2:10" ht="15.75" x14ac:dyDescent="0.25">
      <c r="B17" s="50" t="s">
        <v>3</v>
      </c>
      <c r="C17" s="5"/>
      <c r="D17" s="5"/>
      <c r="E17" s="5"/>
      <c r="F17" s="5"/>
      <c r="G17" s="93">
        <v>0</v>
      </c>
      <c r="H17" s="6"/>
      <c r="I17" s="33"/>
      <c r="J17" s="6"/>
    </row>
    <row r="18" spans="2:10" ht="16.5" thickBot="1" x14ac:dyDescent="0.3">
      <c r="B18" s="95"/>
      <c r="C18" s="96"/>
      <c r="D18" s="96"/>
      <c r="E18" s="96"/>
      <c r="F18" s="96"/>
      <c r="G18" s="53"/>
      <c r="H18" s="6"/>
      <c r="I18" s="33"/>
      <c r="J18" s="6"/>
    </row>
    <row r="19" spans="2:10" ht="16.5" thickBot="1" x14ac:dyDescent="0.3">
      <c r="B19" s="112" t="s">
        <v>36</v>
      </c>
      <c r="C19" s="113"/>
      <c r="D19" s="113"/>
      <c r="E19" s="113"/>
      <c r="F19" s="113"/>
      <c r="G19" s="56">
        <f>G17</f>
        <v>0</v>
      </c>
      <c r="H19" s="6"/>
      <c r="I19" s="33"/>
      <c r="J19" s="6"/>
    </row>
    <row r="20" spans="2:10" s="37" customFormat="1" ht="15.75" x14ac:dyDescent="0.25">
      <c r="B20" s="51" t="s">
        <v>29</v>
      </c>
      <c r="C20" s="7"/>
      <c r="D20" s="7"/>
      <c r="E20" s="7"/>
      <c r="F20" s="7"/>
      <c r="G20" s="93">
        <v>0</v>
      </c>
      <c r="H20" s="40"/>
      <c r="J20" s="40"/>
    </row>
    <row r="21" spans="2:10" s="37" customFormat="1" ht="16.5" thickBot="1" x14ac:dyDescent="0.3">
      <c r="B21" s="97"/>
      <c r="C21" s="98"/>
      <c r="D21" s="98"/>
      <c r="E21" s="98"/>
      <c r="F21" s="98"/>
      <c r="G21" s="53"/>
      <c r="H21" s="40"/>
      <c r="J21" s="40"/>
    </row>
    <row r="22" spans="2:10" ht="16.5" thickBot="1" x14ac:dyDescent="0.3">
      <c r="B22" s="112" t="s">
        <v>37</v>
      </c>
      <c r="C22" s="113"/>
      <c r="D22" s="113"/>
      <c r="E22" s="113"/>
      <c r="F22" s="113"/>
      <c r="G22" s="56">
        <f>G20</f>
        <v>0</v>
      </c>
      <c r="H22" s="6"/>
      <c r="I22" s="33"/>
      <c r="J22" s="6"/>
    </row>
    <row r="23" spans="2:10" ht="15.75" x14ac:dyDescent="0.25">
      <c r="B23" s="50" t="s">
        <v>6</v>
      </c>
      <c r="C23" s="5"/>
      <c r="D23" s="5"/>
      <c r="E23" s="5"/>
      <c r="F23" s="5"/>
      <c r="G23" s="93">
        <v>0</v>
      </c>
      <c r="H23" s="6"/>
      <c r="I23" s="33"/>
      <c r="J23" s="6"/>
    </row>
    <row r="24" spans="2:10" ht="16.5" thickBot="1" x14ac:dyDescent="0.3">
      <c r="B24" s="95"/>
      <c r="C24" s="96"/>
      <c r="D24" s="96"/>
      <c r="E24" s="96"/>
      <c r="F24" s="96"/>
      <c r="G24" s="53"/>
      <c r="H24" s="6"/>
      <c r="I24" s="33"/>
      <c r="J24" s="6"/>
    </row>
    <row r="25" spans="2:10" s="37" customFormat="1" ht="16.5" thickBot="1" x14ac:dyDescent="0.3">
      <c r="B25" s="112" t="s">
        <v>38</v>
      </c>
      <c r="C25" s="113"/>
      <c r="D25" s="113"/>
      <c r="E25" s="113"/>
      <c r="F25" s="113"/>
      <c r="G25" s="56">
        <f>G23</f>
        <v>0</v>
      </c>
      <c r="H25" s="40"/>
      <c r="J25" s="40"/>
    </row>
    <row r="26" spans="2:10" ht="15.75" x14ac:dyDescent="0.25">
      <c r="B26" s="50" t="s">
        <v>30</v>
      </c>
      <c r="C26" s="94">
        <v>0</v>
      </c>
      <c r="D26" s="5"/>
      <c r="E26" s="5"/>
      <c r="F26" s="5"/>
      <c r="G26" s="93">
        <f>SUM(G9)*C26</f>
        <v>0</v>
      </c>
      <c r="H26" s="6"/>
      <c r="I26" s="33"/>
      <c r="J26" s="6"/>
    </row>
    <row r="27" spans="2:10" ht="16.5" thickBot="1" x14ac:dyDescent="0.3">
      <c r="B27" s="47"/>
      <c r="C27" s="49"/>
      <c r="D27" s="48"/>
      <c r="E27" s="48"/>
      <c r="F27" s="48"/>
      <c r="G27" s="53"/>
      <c r="H27" s="6"/>
      <c r="I27" s="33"/>
      <c r="J27" s="6"/>
    </row>
    <row r="28" spans="2:10" ht="16.5" thickBot="1" x14ac:dyDescent="0.3">
      <c r="B28" s="112" t="s">
        <v>39</v>
      </c>
      <c r="C28" s="113"/>
      <c r="D28" s="113"/>
      <c r="E28" s="113"/>
      <c r="F28" s="113"/>
      <c r="G28" s="56">
        <f>G26</f>
        <v>0</v>
      </c>
      <c r="H28" s="6"/>
      <c r="I28" s="33"/>
      <c r="J28" s="6"/>
    </row>
    <row r="29" spans="2:10" s="37" customFormat="1" ht="16.5" thickBot="1" x14ac:dyDescent="0.3">
      <c r="B29" s="45"/>
      <c r="C29" s="4"/>
      <c r="D29" s="4"/>
      <c r="E29" s="4"/>
      <c r="F29" s="4"/>
      <c r="G29" s="57"/>
      <c r="H29" s="40"/>
      <c r="J29" s="40"/>
    </row>
    <row r="30" spans="2:10" s="37" customFormat="1" ht="16.5" thickBot="1" x14ac:dyDescent="0.3">
      <c r="B30" s="112" t="s">
        <v>40</v>
      </c>
      <c r="C30" s="113"/>
      <c r="D30" s="113"/>
      <c r="E30" s="113"/>
      <c r="F30" s="113"/>
      <c r="G30" s="54">
        <f>SUM(G9,G12,G16,G19,G22,G25,G28)</f>
        <v>0</v>
      </c>
      <c r="H30" s="35"/>
      <c r="J30" s="35"/>
    </row>
    <row r="31" spans="2:10" s="37" customFormat="1" ht="15.75" x14ac:dyDescent="0.25">
      <c r="C31" s="4"/>
      <c r="D31" s="4"/>
      <c r="E31" s="4"/>
      <c r="F31" s="4"/>
      <c r="G31" s="4"/>
      <c r="H31" s="40"/>
      <c r="J31" s="40"/>
    </row>
    <row r="32" spans="2:10" s="37" customFormat="1" ht="45" customHeight="1" x14ac:dyDescent="0.25">
      <c r="B32" s="114" t="s">
        <v>32</v>
      </c>
      <c r="C32" s="114"/>
      <c r="D32" s="114"/>
      <c r="E32" s="114"/>
      <c r="F32" s="114"/>
      <c r="G32" s="114"/>
      <c r="H32" s="40"/>
      <c r="J32" s="40"/>
    </row>
    <row r="33" spans="9:10" x14ac:dyDescent="0.2">
      <c r="I33" s="33"/>
    </row>
    <row r="34" spans="9:10" x14ac:dyDescent="0.2">
      <c r="J34" s="38"/>
    </row>
    <row r="36" spans="9:10" x14ac:dyDescent="0.2">
      <c r="J36" s="39"/>
    </row>
  </sheetData>
  <sheetProtection formatColumns="0" formatRows="0"/>
  <mergeCells count="12">
    <mergeCell ref="B1:G1"/>
    <mergeCell ref="C4:G4"/>
    <mergeCell ref="B30:F30"/>
    <mergeCell ref="B32:G32"/>
    <mergeCell ref="B25:F25"/>
    <mergeCell ref="B28:F28"/>
    <mergeCell ref="B22:F22"/>
    <mergeCell ref="B19:F19"/>
    <mergeCell ref="B16:F16"/>
    <mergeCell ref="B12:F12"/>
    <mergeCell ref="B9:F9"/>
    <mergeCell ref="B2:G2"/>
  </mergeCells>
  <printOptions horizontalCentered="1"/>
  <pageMargins left="0.2" right="0.2" top="1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opLeftCell="B1" workbookViewId="0">
      <selection activeCell="O17" sqref="O17"/>
    </sheetView>
  </sheetViews>
  <sheetFormatPr defaultRowHeight="15" x14ac:dyDescent="0.25"/>
  <cols>
    <col min="1" max="1" width="9.140625" hidden="1" customWidth="1"/>
    <col min="2" max="2" width="31.85546875" bestFit="1" customWidth="1"/>
    <col min="3" max="3" width="19.42578125" bestFit="1" customWidth="1"/>
    <col min="4" max="8" width="18.28515625" customWidth="1"/>
    <col min="9" max="9" width="20.140625" customWidth="1"/>
  </cols>
  <sheetData>
    <row r="1" spans="1:10" ht="18.75" thickBot="1" x14ac:dyDescent="0.3">
      <c r="B1" s="8" t="s">
        <v>22</v>
      </c>
      <c r="C1" s="116" t="str">
        <f>VLOOKUP(B1,'Spend Plan'!B4:G4,2,0)</f>
        <v>SISKIYOU</v>
      </c>
      <c r="D1" s="117"/>
      <c r="E1" s="117"/>
      <c r="F1" s="117"/>
      <c r="G1" s="117"/>
      <c r="H1" s="117"/>
      <c r="I1" s="118"/>
      <c r="J1" s="107" t="s">
        <v>47</v>
      </c>
    </row>
    <row r="2" spans="1:10" ht="16.5" thickBot="1" x14ac:dyDescent="0.3">
      <c r="B2" s="2"/>
      <c r="C2" s="10"/>
      <c r="D2" s="10"/>
      <c r="E2" s="31"/>
      <c r="F2" s="31"/>
      <c r="G2" s="31"/>
      <c r="H2" s="31"/>
      <c r="I2" s="11"/>
      <c r="J2" s="9"/>
    </row>
    <row r="3" spans="1:10" ht="31.5" x14ac:dyDescent="0.25">
      <c r="B3" s="61" t="s">
        <v>7</v>
      </c>
      <c r="C3" s="63" t="s">
        <v>8</v>
      </c>
      <c r="E3" s="28"/>
      <c r="F3" s="28"/>
      <c r="G3" s="28"/>
      <c r="H3" s="28"/>
    </row>
    <row r="4" spans="1:10" ht="16.5" thickBot="1" x14ac:dyDescent="0.3">
      <c r="A4" s="106" t="str">
        <f>J1</f>
        <v>Siskiyou</v>
      </c>
      <c r="B4" s="62" t="s">
        <v>45</v>
      </c>
      <c r="C4" s="109">
        <f>VLOOKUP(A4,'[1]HPP Supp Funding'!$A$3:$E$64,3,0)</f>
        <v>120933</v>
      </c>
    </row>
    <row r="5" spans="1:10" ht="15.75" thickBot="1" x14ac:dyDescent="0.3">
      <c r="E5" s="13"/>
    </row>
    <row r="6" spans="1:10" ht="16.5" thickBot="1" x14ac:dyDescent="0.3">
      <c r="B6" s="119" t="s">
        <v>9</v>
      </c>
      <c r="C6" s="120"/>
      <c r="D6" s="119" t="s">
        <v>42</v>
      </c>
      <c r="E6" s="121"/>
      <c r="F6" s="121"/>
      <c r="G6" s="121"/>
      <c r="H6" s="121"/>
      <c r="I6" s="120"/>
    </row>
    <row r="7" spans="1:10" ht="32.25" thickBot="1" x14ac:dyDescent="0.3">
      <c r="B7" s="68" t="s">
        <v>1</v>
      </c>
      <c r="C7" s="67" t="s">
        <v>10</v>
      </c>
      <c r="D7" s="64" t="s">
        <v>18</v>
      </c>
      <c r="E7" s="65" t="s">
        <v>19</v>
      </c>
      <c r="F7" s="66" t="s">
        <v>20</v>
      </c>
      <c r="G7" s="66" t="s">
        <v>21</v>
      </c>
      <c r="H7" s="66" t="s">
        <v>43</v>
      </c>
      <c r="I7" s="67" t="s">
        <v>41</v>
      </c>
      <c r="J7" s="14" t="s">
        <v>11</v>
      </c>
    </row>
    <row r="8" spans="1:10" ht="15.75" x14ac:dyDescent="0.25">
      <c r="B8" s="15" t="s">
        <v>17</v>
      </c>
      <c r="C8" s="69">
        <f>SUM('Spend Plan'!G7)</f>
        <v>0</v>
      </c>
      <c r="D8" s="70"/>
      <c r="E8" s="71"/>
      <c r="F8" s="71"/>
      <c r="G8" s="72"/>
      <c r="H8" s="72"/>
      <c r="I8" s="73">
        <f t="shared" ref="I8:I15" si="0">C8-SUM(D8:H8)</f>
        <v>0</v>
      </c>
      <c r="J8" s="16" t="e">
        <f>(D8/C8)-1</f>
        <v>#DIV/0!</v>
      </c>
    </row>
    <row r="9" spans="1:10" ht="15.75" x14ac:dyDescent="0.25">
      <c r="B9" s="17" t="s">
        <v>2</v>
      </c>
      <c r="C9" s="74">
        <f>SUM('Spend Plan'!G8)</f>
        <v>0</v>
      </c>
      <c r="D9" s="75"/>
      <c r="E9" s="71"/>
      <c r="F9" s="71"/>
      <c r="G9" s="71"/>
      <c r="H9" s="71"/>
      <c r="I9" s="76">
        <f t="shared" si="0"/>
        <v>0</v>
      </c>
      <c r="J9" s="16"/>
    </row>
    <row r="10" spans="1:10" ht="15.75" x14ac:dyDescent="0.25">
      <c r="B10" s="18" t="s">
        <v>25</v>
      </c>
      <c r="C10" s="77">
        <f>SUM('Spend Plan'!G12)</f>
        <v>0</v>
      </c>
      <c r="D10" s="78"/>
      <c r="E10" s="79"/>
      <c r="F10" s="79"/>
      <c r="G10" s="79"/>
      <c r="H10" s="79"/>
      <c r="I10" s="76">
        <f t="shared" si="0"/>
        <v>0</v>
      </c>
      <c r="J10" s="16" t="e">
        <f t="shared" ref="J10:J15" si="1">(D10/C10)-1</f>
        <v>#DIV/0!</v>
      </c>
    </row>
    <row r="11" spans="1:10" ht="15.75" x14ac:dyDescent="0.25">
      <c r="B11" s="18" t="s">
        <v>4</v>
      </c>
      <c r="C11" s="77">
        <f>SUM('Spend Plan'!G14)</f>
        <v>0</v>
      </c>
      <c r="D11" s="78"/>
      <c r="E11" s="79"/>
      <c r="F11" s="79"/>
      <c r="G11" s="79"/>
      <c r="H11" s="79"/>
      <c r="I11" s="76">
        <f t="shared" si="0"/>
        <v>0</v>
      </c>
      <c r="J11" s="16" t="e">
        <f t="shared" si="1"/>
        <v>#DIV/0!</v>
      </c>
    </row>
    <row r="12" spans="1:10" ht="15.75" x14ac:dyDescent="0.25">
      <c r="B12" s="18" t="s">
        <v>5</v>
      </c>
      <c r="C12" s="77">
        <f>SUM('Spend Plan'!G15)</f>
        <v>0</v>
      </c>
      <c r="D12" s="78"/>
      <c r="E12" s="79"/>
      <c r="F12" s="79"/>
      <c r="G12" s="79"/>
      <c r="H12" s="79"/>
      <c r="I12" s="80">
        <f t="shared" si="0"/>
        <v>0</v>
      </c>
      <c r="J12" s="16" t="e">
        <f t="shared" si="1"/>
        <v>#DIV/0!</v>
      </c>
    </row>
    <row r="13" spans="1:10" ht="15.75" x14ac:dyDescent="0.25">
      <c r="B13" s="18" t="s">
        <v>3</v>
      </c>
      <c r="C13" s="77">
        <f>SUM('Spend Plan'!G19)</f>
        <v>0</v>
      </c>
      <c r="D13" s="78"/>
      <c r="E13" s="79"/>
      <c r="F13" s="79"/>
      <c r="G13" s="79"/>
      <c r="H13" s="79"/>
      <c r="I13" s="80">
        <f t="shared" si="0"/>
        <v>0</v>
      </c>
      <c r="J13" s="16" t="e">
        <f t="shared" si="1"/>
        <v>#DIV/0!</v>
      </c>
    </row>
    <row r="14" spans="1:10" ht="15.75" x14ac:dyDescent="0.25">
      <c r="B14" s="18" t="s">
        <v>12</v>
      </c>
      <c r="C14" s="77">
        <f>SUM('Spend Plan'!G25)</f>
        <v>0</v>
      </c>
      <c r="D14" s="78"/>
      <c r="E14" s="79"/>
      <c r="F14" s="79"/>
      <c r="G14" s="79"/>
      <c r="H14" s="79"/>
      <c r="I14" s="80">
        <f t="shared" si="0"/>
        <v>0</v>
      </c>
      <c r="J14" s="16" t="e">
        <f t="shared" si="1"/>
        <v>#DIV/0!</v>
      </c>
    </row>
    <row r="15" spans="1:10" ht="15.75" x14ac:dyDescent="0.25">
      <c r="B15" s="18" t="s">
        <v>13</v>
      </c>
      <c r="C15" s="77">
        <f>SUM('Spend Plan'!G22)</f>
        <v>0</v>
      </c>
      <c r="D15" s="78"/>
      <c r="E15" s="79"/>
      <c r="F15" s="79"/>
      <c r="G15" s="79"/>
      <c r="H15" s="79"/>
      <c r="I15" s="80">
        <f t="shared" si="0"/>
        <v>0</v>
      </c>
      <c r="J15" s="16" t="e">
        <f t="shared" si="1"/>
        <v>#DIV/0!</v>
      </c>
    </row>
    <row r="16" spans="1:10" ht="15.75" x14ac:dyDescent="0.25">
      <c r="B16" s="19"/>
      <c r="C16" s="81"/>
      <c r="D16" s="82"/>
      <c r="E16" s="82"/>
      <c r="F16" s="82"/>
      <c r="G16" s="82"/>
      <c r="H16" s="82"/>
      <c r="I16" s="83"/>
      <c r="J16" s="14"/>
    </row>
    <row r="17" spans="2:10" ht="15.75" x14ac:dyDescent="0.25">
      <c r="B17" s="12" t="s">
        <v>14</v>
      </c>
      <c r="C17" s="84">
        <f t="shared" ref="C17" si="2">SUM(C8:C16)</f>
        <v>0</v>
      </c>
      <c r="D17" s="84">
        <f>SUM(D8:D15)</f>
        <v>0</v>
      </c>
      <c r="E17" s="85">
        <f>SUM(E8:E15)</f>
        <v>0</v>
      </c>
      <c r="F17" s="85">
        <f>SUM(F8:F15)</f>
        <v>0</v>
      </c>
      <c r="G17" s="85">
        <f>SUM(G8:G15)</f>
        <v>0</v>
      </c>
      <c r="H17" s="85">
        <f>SUM(H8:H15)</f>
        <v>0</v>
      </c>
      <c r="I17" s="86"/>
      <c r="J17" s="14"/>
    </row>
    <row r="18" spans="2:10" ht="16.5" thickBot="1" x14ac:dyDescent="0.3">
      <c r="B18" s="20" t="s">
        <v>15</v>
      </c>
      <c r="C18" s="87">
        <f>SUM('Spend Plan'!G28)</f>
        <v>0</v>
      </c>
      <c r="D18" s="88"/>
      <c r="E18" s="89"/>
      <c r="F18" s="89"/>
      <c r="G18" s="89"/>
      <c r="H18" s="89"/>
      <c r="I18" s="90">
        <f>C18-SUM(D18:H18)</f>
        <v>0</v>
      </c>
      <c r="J18" s="16" t="e">
        <f>(D18/C18)-1</f>
        <v>#DIV/0!</v>
      </c>
    </row>
    <row r="19" spans="2:10" ht="15.75" x14ac:dyDescent="0.25">
      <c r="B19" s="2"/>
      <c r="C19" s="21"/>
      <c r="D19" s="22"/>
      <c r="E19" s="22"/>
      <c r="F19" s="23"/>
      <c r="G19" s="22"/>
      <c r="H19" s="22"/>
      <c r="I19" s="21"/>
      <c r="J19" s="24"/>
    </row>
    <row r="20" spans="2:10" ht="15.75" thickBot="1" x14ac:dyDescent="0.3">
      <c r="B20" s="30"/>
      <c r="C20" s="103" t="s">
        <v>9</v>
      </c>
      <c r="D20" s="103" t="s">
        <v>44</v>
      </c>
      <c r="E20" s="104" t="s">
        <v>41</v>
      </c>
      <c r="G20" s="100"/>
      <c r="H20" s="25"/>
    </row>
    <row r="21" spans="2:10" ht="16.5" thickBot="1" x14ac:dyDescent="0.3">
      <c r="B21" s="32" t="s">
        <v>16</v>
      </c>
      <c r="C21" s="101">
        <f>C17+C18</f>
        <v>0</v>
      </c>
      <c r="D21" s="102">
        <f>SUM(D17:H18)</f>
        <v>0</v>
      </c>
      <c r="E21" s="102">
        <f>C21-D21</f>
        <v>0</v>
      </c>
      <c r="H21" s="29"/>
    </row>
    <row r="22" spans="2:10" ht="15.75" x14ac:dyDescent="0.25">
      <c r="B22" s="1"/>
      <c r="C22" s="1"/>
      <c r="E22" s="26"/>
      <c r="F22" s="26"/>
      <c r="G22" s="26"/>
      <c r="H22" s="27"/>
    </row>
  </sheetData>
  <sheetProtection formatColumns="0"/>
  <mergeCells count="3">
    <mergeCell ref="C1:I1"/>
    <mergeCell ref="B6:C6"/>
    <mergeCell ref="D6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Spend Plan</vt:lpstr>
      <vt:lpstr>Quarterly Spend Plan Report</vt:lpstr>
      <vt:lpstr>'Spend Plan'!Print_Area</vt:lpstr>
    </vt:vector>
  </TitlesOfParts>
  <Company>DHCS and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Viramontes, Frances (CDPH-EPO)</dc:creator>
  <cp:lastModifiedBy>Robinson, Tenesha@CDPH</cp:lastModifiedBy>
  <cp:lastPrinted>2020-03-18T23:18:25Z</cp:lastPrinted>
  <dcterms:created xsi:type="dcterms:W3CDTF">2017-03-09T13:44:17Z</dcterms:created>
  <dcterms:modified xsi:type="dcterms:W3CDTF">2020-07-06T20:39:17Z</dcterms:modified>
</cp:coreProperties>
</file>